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405" yWindow="240" windowWidth="27795" windowHeight="12585" tabRatio="693"/>
  </bookViews>
  <sheets>
    <sheet name="Summary" sheetId="1" r:id="rId1"/>
    <sheet name="Personnel and Fringe" sheetId="2" r:id="rId2"/>
    <sheet name="Direct Materials" sheetId="3" r:id="rId3"/>
    <sheet name="Indirect Costs-Equipment Use" sheetId="5" r:id="rId4"/>
    <sheet name="Direct &amp; Indirect Costs-Other" sheetId="4" r:id="rId5"/>
    <sheet name="Prior Period" sheetId="6" r:id="rId6"/>
  </sheets>
  <calcPr calcId="145621"/>
</workbook>
</file>

<file path=xl/calcChain.xml><?xml version="1.0" encoding="utf-8"?>
<calcChain xmlns="http://schemas.openxmlformats.org/spreadsheetml/2006/main">
  <c r="M49" i="1" l="1"/>
  <c r="M50" i="1"/>
  <c r="M51" i="1"/>
  <c r="M52" i="1"/>
  <c r="M53" i="1"/>
  <c r="M54" i="1"/>
  <c r="L48" i="1"/>
  <c r="L47" i="1"/>
  <c r="L46" i="1"/>
  <c r="L45" i="1"/>
  <c r="L44" i="1"/>
  <c r="L43" i="1"/>
  <c r="J48" i="1"/>
  <c r="J47" i="1"/>
  <c r="J46" i="1"/>
  <c r="J45" i="1"/>
  <c r="J44" i="1"/>
  <c r="J43" i="1"/>
  <c r="H48" i="1"/>
  <c r="H47" i="1"/>
  <c r="H46" i="1"/>
  <c r="H45" i="1"/>
  <c r="H44" i="1"/>
  <c r="H43" i="1"/>
  <c r="F48" i="1"/>
  <c r="F47" i="1"/>
  <c r="F46" i="1"/>
  <c r="F45" i="1"/>
  <c r="F44" i="1"/>
  <c r="F43" i="1"/>
  <c r="D48" i="1"/>
  <c r="M48" i="1" s="1"/>
  <c r="D47" i="1"/>
  <c r="M47" i="1" s="1"/>
  <c r="D46" i="1"/>
  <c r="M46" i="1" s="1"/>
  <c r="D45" i="1"/>
  <c r="M45" i="1" s="1"/>
  <c r="D44" i="1"/>
  <c r="M44" i="1" s="1"/>
  <c r="D43" i="1"/>
  <c r="M43" i="1" s="1"/>
  <c r="F32" i="6"/>
  <c r="F31" i="6"/>
  <c r="F30" i="6"/>
  <c r="E45" i="4" l="1"/>
  <c r="E44" i="4"/>
  <c r="E22" i="4"/>
  <c r="E23" i="4" s="1"/>
  <c r="E38" i="4"/>
  <c r="G47" i="5"/>
  <c r="G46" i="5"/>
  <c r="E18" i="5"/>
  <c r="I131" i="2"/>
  <c r="I130" i="2"/>
  <c r="I129" i="2"/>
  <c r="F99" i="2"/>
  <c r="H99" i="2" s="1"/>
  <c r="E99" i="2"/>
  <c r="I101" i="2"/>
  <c r="E100" i="2"/>
  <c r="F100" i="2" s="1"/>
  <c r="H100" i="2" s="1"/>
  <c r="E98" i="2"/>
  <c r="F98" i="2" s="1"/>
  <c r="H98" i="2" s="1"/>
  <c r="E126" i="2"/>
  <c r="F126" i="2" s="1"/>
  <c r="H126" i="2" s="1"/>
  <c r="E125" i="2"/>
  <c r="F125" i="2" s="1"/>
  <c r="H125" i="2" s="1"/>
  <c r="E124" i="2"/>
  <c r="F124" i="2" s="1"/>
  <c r="H124" i="2" s="1"/>
  <c r="E123" i="2"/>
  <c r="F123" i="2" s="1"/>
  <c r="H123" i="2" s="1"/>
  <c r="E122" i="2"/>
  <c r="F122" i="2" s="1"/>
  <c r="H122" i="2" s="1"/>
  <c r="E121" i="2"/>
  <c r="F121" i="2" s="1"/>
  <c r="H121" i="2" s="1"/>
  <c r="E120" i="2"/>
  <c r="F120" i="2" s="1"/>
  <c r="H120" i="2" s="1"/>
  <c r="E119" i="2"/>
  <c r="F119" i="2" s="1"/>
  <c r="H119" i="2" s="1"/>
  <c r="E118" i="2"/>
  <c r="F118" i="2" s="1"/>
  <c r="H118" i="2" s="1"/>
  <c r="I91" i="2"/>
  <c r="E90" i="2"/>
  <c r="F90" i="2" s="1"/>
  <c r="H90" i="2" s="1"/>
  <c r="E89" i="2"/>
  <c r="F89" i="2" s="1"/>
  <c r="H89" i="2" s="1"/>
  <c r="E88" i="2"/>
  <c r="F88" i="2" s="1"/>
  <c r="H88" i="2" s="1"/>
  <c r="E87" i="2"/>
  <c r="F87" i="2" s="1"/>
  <c r="H87" i="2" s="1"/>
  <c r="E86" i="2"/>
  <c r="F86" i="2" s="1"/>
  <c r="H86" i="2" s="1"/>
  <c r="I79" i="2"/>
  <c r="E78" i="2"/>
  <c r="F78" i="2" s="1"/>
  <c r="H78" i="2" s="1"/>
  <c r="E77" i="2"/>
  <c r="F77" i="2" s="1"/>
  <c r="H77" i="2" s="1"/>
  <c r="E76" i="2"/>
  <c r="F76" i="2" s="1"/>
  <c r="H76" i="2" s="1"/>
  <c r="E75" i="2"/>
  <c r="F75" i="2" s="1"/>
  <c r="H75" i="2" s="1"/>
  <c r="E74" i="2"/>
  <c r="F74" i="2" s="1"/>
  <c r="H74" i="2" s="1"/>
  <c r="E73" i="2"/>
  <c r="F73" i="2" s="1"/>
  <c r="H73" i="2" s="1"/>
  <c r="E72" i="2"/>
  <c r="F72" i="2" s="1"/>
  <c r="H72" i="2" s="1"/>
  <c r="E71" i="2"/>
  <c r="F71" i="2" s="1"/>
  <c r="H71" i="2" s="1"/>
  <c r="I64" i="2"/>
  <c r="E63" i="2"/>
  <c r="F63" i="2" s="1"/>
  <c r="H63" i="2" s="1"/>
  <c r="E62" i="2"/>
  <c r="F62" i="2" s="1"/>
  <c r="H62" i="2" s="1"/>
  <c r="E61" i="2"/>
  <c r="F61" i="2" s="1"/>
  <c r="H61" i="2" s="1"/>
  <c r="E60" i="2"/>
  <c r="F60" i="2" s="1"/>
  <c r="H60" i="2" s="1"/>
  <c r="E59" i="2"/>
  <c r="F59" i="2" s="1"/>
  <c r="H59" i="2" s="1"/>
  <c r="E58" i="2"/>
  <c r="F58" i="2" s="1"/>
  <c r="H58" i="2" s="1"/>
  <c r="E57" i="2"/>
  <c r="F57" i="2" s="1"/>
  <c r="H57" i="2" s="1"/>
  <c r="E56" i="2"/>
  <c r="F56" i="2" s="1"/>
  <c r="H56" i="2" s="1"/>
  <c r="E55" i="2"/>
  <c r="F55" i="2" s="1"/>
  <c r="H55" i="2" s="1"/>
  <c r="E54" i="2"/>
  <c r="F54" i="2" s="1"/>
  <c r="H54" i="2" s="1"/>
  <c r="E53" i="2"/>
  <c r="F53" i="2" s="1"/>
  <c r="H53" i="2" s="1"/>
  <c r="E52" i="2"/>
  <c r="F52" i="2" s="1"/>
  <c r="H52" i="2" s="1"/>
  <c r="E51" i="2"/>
  <c r="F51" i="2" s="1"/>
  <c r="H51" i="2" s="1"/>
  <c r="I44" i="2"/>
  <c r="E43" i="2"/>
  <c r="F43" i="2" s="1"/>
  <c r="H43" i="2" s="1"/>
  <c r="E42" i="2"/>
  <c r="F42" i="2" s="1"/>
  <c r="H42" i="2" s="1"/>
  <c r="I35" i="2"/>
  <c r="E23" i="2"/>
  <c r="F23" i="2" s="1"/>
  <c r="H23" i="2" s="1"/>
  <c r="E24" i="2"/>
  <c r="F24" i="2" s="1"/>
  <c r="H24" i="2" s="1"/>
  <c r="E25" i="2"/>
  <c r="F25" i="2" s="1"/>
  <c r="H25" i="2" s="1"/>
  <c r="E26" i="2"/>
  <c r="F26" i="2" s="1"/>
  <c r="H26" i="2" s="1"/>
  <c r="E27" i="2"/>
  <c r="F27" i="2" s="1"/>
  <c r="H27" i="2" s="1"/>
  <c r="E28" i="2"/>
  <c r="F28" i="2" s="1"/>
  <c r="H28" i="2" s="1"/>
  <c r="E29" i="2"/>
  <c r="F29" i="2" s="1"/>
  <c r="H29" i="2" s="1"/>
  <c r="E30" i="2"/>
  <c r="F30" i="2" s="1"/>
  <c r="H30" i="2" s="1"/>
  <c r="E31" i="2"/>
  <c r="F31" i="2" s="1"/>
  <c r="H31" i="2" s="1"/>
  <c r="I106" i="2" l="1"/>
  <c r="H101" i="2"/>
  <c r="I103" i="2" s="1"/>
  <c r="H127" i="2"/>
  <c r="H91" i="2"/>
  <c r="I93" i="2" s="1"/>
  <c r="H79" i="2"/>
  <c r="I81" i="2" s="1"/>
  <c r="H64" i="2"/>
  <c r="I66" i="2" s="1"/>
  <c r="H44" i="2"/>
  <c r="I46" i="2" s="1"/>
  <c r="E21" i="4"/>
  <c r="D20" i="6" l="1"/>
  <c r="D22" i="6" s="1"/>
  <c r="E20" i="6"/>
  <c r="E22" i="6" s="1"/>
  <c r="F19" i="6"/>
  <c r="F18" i="6"/>
  <c r="F16" i="6"/>
  <c r="C20" i="6"/>
  <c r="C22" i="6" s="1"/>
  <c r="F20" i="6" l="1"/>
  <c r="F22" i="6" s="1"/>
  <c r="E15" i="5"/>
  <c r="E16" i="5"/>
  <c r="E17" i="5"/>
  <c r="E14" i="5"/>
  <c r="F28" i="6" l="1"/>
  <c r="G22" i="5"/>
  <c r="G21" i="5"/>
  <c r="G20" i="5"/>
  <c r="G19" i="5"/>
  <c r="G18" i="5"/>
  <c r="G17" i="5"/>
  <c r="G16" i="5"/>
  <c r="G15" i="5"/>
  <c r="G14" i="5"/>
  <c r="G39" i="5"/>
  <c r="G38" i="5"/>
  <c r="G37" i="5"/>
  <c r="G36" i="5"/>
  <c r="G35" i="5"/>
  <c r="G34" i="5"/>
  <c r="G33" i="5"/>
  <c r="G32" i="5"/>
  <c r="G31" i="5"/>
  <c r="G30" i="5"/>
  <c r="G40" i="5" l="1"/>
  <c r="G23" i="5"/>
  <c r="E35" i="4"/>
  <c r="E36" i="4"/>
  <c r="E37" i="4"/>
  <c r="E39" i="4"/>
  <c r="E40" i="4"/>
  <c r="E41" i="4"/>
  <c r="E42" i="4"/>
  <c r="E34" i="4"/>
  <c r="C15" i="3"/>
  <c r="G45" i="5" l="1"/>
  <c r="E43" i="4"/>
  <c r="E22" i="2"/>
  <c r="F22" i="2" s="1"/>
  <c r="H22" i="2" s="1"/>
  <c r="E32" i="2"/>
  <c r="F32" i="2" s="1"/>
  <c r="H32" i="2" s="1"/>
  <c r="E33" i="2"/>
  <c r="F33" i="2" s="1"/>
  <c r="H33" i="2" s="1"/>
  <c r="E34" i="2"/>
  <c r="F34" i="2" s="1"/>
  <c r="H34" i="2" s="1"/>
  <c r="E21" i="2"/>
  <c r="F21" i="2" s="1"/>
  <c r="H21" i="2" s="1"/>
  <c r="H35" i="2" l="1"/>
  <c r="I37" i="2" s="1"/>
</calcChain>
</file>

<file path=xl/sharedStrings.xml><?xml version="1.0" encoding="utf-8"?>
<sst xmlns="http://schemas.openxmlformats.org/spreadsheetml/2006/main" count="499" uniqueCount="264">
  <si>
    <t>Submission Purpose:</t>
  </si>
  <si>
    <t>Fund Name:</t>
  </si>
  <si>
    <t>Fund Manager:</t>
  </si>
  <si>
    <t>Phone Number:</t>
  </si>
  <si>
    <t>Description of Goods or Services to be Provided:</t>
  </si>
  <si>
    <t>Billing Frequency:</t>
  </si>
  <si>
    <t>Weekly</t>
  </si>
  <si>
    <t>Monthly</t>
  </si>
  <si>
    <t>Other:</t>
  </si>
  <si>
    <t>Billing Methods/User Groups:</t>
  </si>
  <si>
    <t>-</t>
  </si>
  <si>
    <t>Rate Effective Date:</t>
  </si>
  <si>
    <t>(Accounting Services will assign if new fund)</t>
  </si>
  <si>
    <t>Per Unit:</t>
  </si>
  <si>
    <t>(Explain below if higher)</t>
  </si>
  <si>
    <t>PART I - General Information</t>
  </si>
  <si>
    <t>PART II - Billing Information</t>
  </si>
  <si>
    <t>Billing Contact:</t>
  </si>
  <si>
    <t>NOTE: ALL COSTS INCLUDED IN THIS ANALYSIS SHOULD BE RECORDED ON THIS SERVICE DEPARTMENT FUND.</t>
  </si>
  <si>
    <r>
      <rPr>
        <b/>
        <sz val="10"/>
        <color theme="1"/>
        <rFont val="Calibri"/>
        <family val="2"/>
        <scheme val="minor"/>
      </rPr>
      <t>INSTRUCTIONS:</t>
    </r>
    <r>
      <rPr>
        <sz val="10"/>
        <color theme="1"/>
        <rFont val="Calibri"/>
        <family val="2"/>
        <scheme val="minor"/>
      </rPr>
      <t xml:space="preserve"> Complete the supporting tabs for all costs of providing this good or service. Summarize the totals from the other tabs and fill in the desired rates for each user group in the summary fields below.</t>
    </r>
  </si>
  <si>
    <t>Invoicing-External-Other Agencies (Complete PART III)</t>
  </si>
  <si>
    <t>BILLING RATE SUMMARY</t>
  </si>
  <si>
    <t>Billing Rates for Other Area Providers:</t>
  </si>
  <si>
    <t>Other Area Providers of Goods or Services:</t>
  </si>
  <si>
    <t>External Agencies Requesting Goods or Services:</t>
  </si>
  <si>
    <t>New Fund-Rate Establishment (Dean and VP Approval Required, PART IV)</t>
  </si>
  <si>
    <t>PART IV - Approval</t>
  </si>
  <si>
    <t>Dean:</t>
  </si>
  <si>
    <t>(Typed/Printed Name)</t>
  </si>
  <si>
    <t>(Signature)</t>
  </si>
  <si>
    <t>(Date)</t>
  </si>
  <si>
    <t>Accounting Services Use</t>
  </si>
  <si>
    <t>Received By:</t>
  </si>
  <si>
    <t>Date:</t>
  </si>
  <si>
    <t>(Choose Unit)</t>
  </si>
  <si>
    <t>Back Up FOP:</t>
  </si>
  <si>
    <t>(Required for deficit balances/unallowable expenses)</t>
  </si>
  <si>
    <t>Update &gt;&gt;&gt;</t>
  </si>
  <si>
    <t>(Choose Reason)</t>
  </si>
  <si>
    <t>DIRECT PERSONNEL COSTS</t>
  </si>
  <si>
    <t>Employee Name</t>
  </si>
  <si>
    <t>Employee Title</t>
  </si>
  <si>
    <t>Annual Pay</t>
  </si>
  <si>
    <t>Fringe %</t>
  </si>
  <si>
    <t>Fringe</t>
  </si>
  <si>
    <t>Total</t>
  </si>
  <si>
    <t>Pay &amp; Fringe</t>
  </si>
  <si>
    <t>Amount</t>
  </si>
  <si>
    <t>Cost Related to</t>
  </si>
  <si>
    <t>Employee #1</t>
  </si>
  <si>
    <t>Employee #2</t>
  </si>
  <si>
    <t>Employee #3</t>
  </si>
  <si>
    <t>INDIRECT PERSONNEL COSTS</t>
  </si>
  <si>
    <t>Employee #4</t>
  </si>
  <si>
    <t>Employee #5</t>
  </si>
  <si>
    <t>Employee #6</t>
  </si>
  <si>
    <t>PERSONNEL AND FRINGE COSTS</t>
  </si>
  <si>
    <t xml:space="preserve">Notes: </t>
  </si>
  <si>
    <t>Estimate annual pay (or work hours and hourly pay rates) based on expected pay rates for the upcoming year or on actual pay rates for the prior year.</t>
  </si>
  <si>
    <t>DIRECT MATERIALS</t>
  </si>
  <si>
    <t>Description</t>
  </si>
  <si>
    <t>OTHER DIRECT COSTS</t>
  </si>
  <si>
    <t>Notes:</t>
  </si>
  <si>
    <r>
      <rPr>
        <b/>
        <sz val="10"/>
        <color theme="1"/>
        <rFont val="Calibri"/>
        <family val="2"/>
        <scheme val="minor"/>
      </rPr>
      <t>Direct costs</t>
    </r>
    <r>
      <rPr>
        <sz val="10"/>
        <color theme="1"/>
        <rFont val="Calibri"/>
        <family val="2"/>
        <scheme val="minor"/>
      </rPr>
      <t xml:space="preserve"> are those costs that can be identified </t>
    </r>
    <r>
      <rPr>
        <b/>
        <sz val="10"/>
        <color theme="1"/>
        <rFont val="Calibri"/>
        <family val="2"/>
        <scheme val="minor"/>
      </rPr>
      <t>specifically</t>
    </r>
    <r>
      <rPr>
        <sz val="10"/>
        <color theme="1"/>
        <rFont val="Calibri"/>
        <family val="2"/>
        <scheme val="minor"/>
      </rPr>
      <t xml:space="preserve"> with a particular sponsored project, instructional activity, or other institutional activity, or that can be </t>
    </r>
    <r>
      <rPr>
        <b/>
        <sz val="10"/>
        <color theme="1"/>
        <rFont val="Calibri"/>
        <family val="2"/>
        <scheme val="minor"/>
      </rPr>
      <t>directly assigned</t>
    </r>
    <r>
      <rPr>
        <sz val="10"/>
        <color theme="1"/>
        <rFont val="Calibri"/>
        <family val="2"/>
        <scheme val="minor"/>
      </rPr>
      <t xml:space="preserve"> to such activities relatively easily with a </t>
    </r>
    <r>
      <rPr>
        <b/>
        <sz val="10"/>
        <color theme="1"/>
        <rFont val="Calibri"/>
        <family val="2"/>
        <scheme val="minor"/>
      </rPr>
      <t>high degree of accuracy</t>
    </r>
    <r>
      <rPr>
        <sz val="10"/>
        <color theme="1"/>
        <rFont val="Calibri"/>
        <family val="2"/>
        <scheme val="minor"/>
      </rPr>
      <t>.</t>
    </r>
  </si>
  <si>
    <t>OTHER INDIRECT COSTS</t>
  </si>
  <si>
    <t>Annual</t>
  </si>
  <si>
    <t>% Related to</t>
  </si>
  <si>
    <t>Paper</t>
  </si>
  <si>
    <t>Office Supplies</t>
  </si>
  <si>
    <t>Telephone Access Charges</t>
  </si>
  <si>
    <t>Revenue from providing this specific testing has historically been about $250,000 per year, which is about 25% of the total revenue of $1,000,000 for this Service Department, so we have chosed to allocate indirect costs at 25%. (The allocation method could also be based on a study of the percent of effort of all personnel or any other reasonable method.)</t>
  </si>
  <si>
    <t>INDIRECT COSTS-EQUIPMENT USE FEES</t>
  </si>
  <si>
    <t>Original</t>
  </si>
  <si>
    <t>Cost</t>
  </si>
  <si>
    <t>Estimated</t>
  </si>
  <si>
    <t>Life</t>
  </si>
  <si>
    <t>Analysis Software</t>
  </si>
  <si>
    <t>5</t>
  </si>
  <si>
    <t>7</t>
  </si>
  <si>
    <t>This Service</t>
  </si>
  <si>
    <t>Allocation Method for % Related to This Service</t>
  </si>
  <si>
    <t>List only those employees whose effort is necessary (directly or indirectly) for the provision of goods or services for this service and for which effort can be reasonably estimated.</t>
  </si>
  <si>
    <r>
      <t xml:space="preserve">Record salary and fringe expense on the service fund according the </t>
    </r>
    <r>
      <rPr>
        <b/>
        <sz val="10"/>
        <color theme="1"/>
        <rFont val="Calibri"/>
        <family val="2"/>
        <scheme val="minor"/>
      </rPr>
      <t>actual</t>
    </r>
    <r>
      <rPr>
        <sz val="10"/>
        <color theme="1"/>
        <rFont val="Calibri"/>
        <family val="2"/>
        <scheme val="minor"/>
      </rPr>
      <t xml:space="preserve"> effort provided for this service. Follow all labor (re)distribution and ePaf policies. Maintain records of effort provided for audit, reconciliation or future rate analysis purposes.</t>
    </r>
  </si>
  <si>
    <t>Record the actual direct expenses on the service fund as the expenses are incurred.</t>
  </si>
  <si>
    <t>Maintenance Contracts on Above Equipment (per year)</t>
  </si>
  <si>
    <t>Toner for Office Printer/Scanner</t>
  </si>
  <si>
    <t>EQUIPMENT OPERATIONAL COSTS</t>
  </si>
  <si>
    <t>Total Equipment Costs Related to This Service</t>
  </si>
  <si>
    <t>EQUIPMENT COST ANALYSIS (DEPRECIATION)</t>
  </si>
  <si>
    <r>
      <t xml:space="preserve">FOP </t>
    </r>
    <r>
      <rPr>
        <b/>
        <sz val="8"/>
        <color theme="1"/>
        <rFont val="Calibri"/>
        <family val="2"/>
        <scheme val="minor"/>
      </rPr>
      <t>(if already established)</t>
    </r>
    <r>
      <rPr>
        <b/>
        <sz val="10"/>
        <color theme="1"/>
        <rFont val="Calibri"/>
        <family val="2"/>
        <scheme val="minor"/>
      </rPr>
      <t>:</t>
    </r>
  </si>
  <si>
    <t xml:space="preserve">Based on estimated time each piece of equipment is used for this service compared to total time each piece of equipment is operated. Differs for each piece of equipment, and the operational costs are allocated at the same percentage as the equipment cost when specifically identifiable. </t>
  </si>
  <si>
    <t>PRIOR PERIOD ANALYSIS</t>
  </si>
  <si>
    <t xml:space="preserve">Review prior period operating statements and adjust billing rates for deficit or surplus fund balances. The service fund may retain a surplus fund balance related to equipment cost (depreciation) and "markups" received from external users, but any amounts retained must be sufficiently documented.   </t>
  </si>
  <si>
    <t>A surplus fund balance realized for one service cannot be used to subsidize other services (except for the portion received as "markups" from external users, when sufficiently documented).</t>
  </si>
  <si>
    <t>The information below must tie to operating statements for the review period. The service department is responsible for maintaining sufficient documentation for any fund balance/revenue amount that is retained by the service fund.</t>
  </si>
  <si>
    <t>Due to "Markup"</t>
  </si>
  <si>
    <t>External Users</t>
  </si>
  <si>
    <t>(Depreciation)</t>
  </si>
  <si>
    <t>Due to Equip. Cost</t>
  </si>
  <si>
    <t>(-) Less Amount</t>
  </si>
  <si>
    <t>Balance</t>
  </si>
  <si>
    <t>From:</t>
  </si>
  <si>
    <t>Review Period</t>
  </si>
  <si>
    <t>To:</t>
  </si>
  <si>
    <t>Beginning Fund Balance</t>
  </si>
  <si>
    <t>Revenue Received During the Review Period</t>
  </si>
  <si>
    <t>Expense Incurred During the Review Period</t>
  </si>
  <si>
    <t>Net Change During the Review Period</t>
  </si>
  <si>
    <t>Ending Fund Balance</t>
  </si>
  <si>
    <t>to Include in</t>
  </si>
  <si>
    <t>Rate Adjustment</t>
  </si>
  <si>
    <t>Explanation if (Deficit) or Surplus Adjustment Will Be Conducted Over More Than One Billing Rate Period</t>
  </si>
  <si>
    <t>Less Amount to Be Adjusted in the Future Billing Periods (MUST PROVIDE EXPLANATION BELOW)</t>
  </si>
  <si>
    <t>Record indirect expenses on this service fund as the expenses are incurred (according to the percent related to this service).</t>
  </si>
  <si>
    <t>Total Equipment Operational Costs Related to This Service</t>
  </si>
  <si>
    <t>% Effort on</t>
  </si>
  <si>
    <t>PART III - Information for External/Non-campus Sales (Requires Approval by Executive VP for Finance and Administration)</t>
  </si>
  <si>
    <t xml:space="preserve">The service fund will generate a fund balance related to equipment cost since equipment depreciation expense is included in the billing rate calculation (generating revenue) but is not actually recorded on the fund (resulting in revenue &gt; expense). The service fund may accumulate a fund balance for equipment replacement, but the accumulted balance must not be more than the accumulated depreciation (as related to this service) and must be suffiently documented.  Depreciation must not be included in the billing rate calculation once equipment has surpassed its useful life and has been fully depreciated, regardless of whether it continues to be utilized for the provision of goods or services. </t>
  </si>
  <si>
    <r>
      <t xml:space="preserve">External </t>
    </r>
    <r>
      <rPr>
        <sz val="6"/>
        <color theme="1"/>
        <rFont val="Calibri"/>
        <family val="2"/>
        <scheme val="minor"/>
      </rPr>
      <t>(and Non-Federal)</t>
    </r>
  </si>
  <si>
    <r>
      <t xml:space="preserve">Internal </t>
    </r>
    <r>
      <rPr>
        <sz val="6"/>
        <color theme="1"/>
        <rFont val="Calibri"/>
        <family val="2"/>
        <scheme val="minor"/>
      </rPr>
      <t>(and Federal)</t>
    </r>
  </si>
  <si>
    <t xml:space="preserve">(Provide Explanation for External Rate Here) </t>
  </si>
  <si>
    <t>List those costs that support the department that cannot be identified specifically with this service, but can be allocated to this service on a reasonable basis. Costs that should not be included in the establishment of billings rates include: alcohol, bad debt expense, fines and penalties, food and entertainment, interest, etc. See the OMB's Code of Federal Regulations (CFR: Title 2, Chapter II, Part 200) for guidance regarding allowed and unallowed expenses.</t>
  </si>
  <si>
    <t>Resale Items</t>
  </si>
  <si>
    <t>Annual Cost of</t>
  </si>
  <si>
    <t>DIRECT &amp; INDIRECT COSTS-OTHER</t>
  </si>
  <si>
    <t>Exec. Vice President Finance &amp; Administration:</t>
  </si>
  <si>
    <t>List only those employees that will be working directly on the projects or providing the goods or services that will be billed for.</t>
  </si>
  <si>
    <t>To calculate the average hourly rate, individuals with similar roles should be grouped together.</t>
  </si>
  <si>
    <t>Billable Hours</t>
  </si>
  <si>
    <t>This Year/Role</t>
  </si>
  <si>
    <t>ROLE: DESIGNER</t>
  </si>
  <si>
    <t>Designer</t>
  </si>
  <si>
    <t>Employee #7</t>
  </si>
  <si>
    <t>Employee #8</t>
  </si>
  <si>
    <t>Employee #9</t>
  </si>
  <si>
    <t>Employee #10</t>
  </si>
  <si>
    <t>Employee #11</t>
  </si>
  <si>
    <t>Employee #12</t>
  </si>
  <si>
    <t>Employee #13</t>
  </si>
  <si>
    <t>Employee #14</t>
  </si>
  <si>
    <t>Total for This Role</t>
  </si>
  <si>
    <t>Average Cost Per Hour for This Role (Total Cost/Billable Hours):</t>
  </si>
  <si>
    <t>These employees must track hourly time and bill hourly for services even if they are paid a salary instead of an hourly rate. [Hourly tracking may be done in any shadow system at the departmental level.]</t>
  </si>
  <si>
    <r>
      <t xml:space="preserve">These employees </t>
    </r>
    <r>
      <rPr>
        <b/>
        <sz val="10"/>
        <color theme="1"/>
        <rFont val="Calibri"/>
        <family val="2"/>
        <scheme val="minor"/>
      </rPr>
      <t>do not</t>
    </r>
    <r>
      <rPr>
        <sz val="10"/>
        <color theme="1"/>
        <rFont val="Calibri"/>
        <family val="2"/>
        <scheme val="minor"/>
      </rPr>
      <t xml:space="preserve"> need to track hourly time or bill hourly for services.</t>
    </r>
  </si>
  <si>
    <t>Total Billable Hours for ALL Roles:</t>
  </si>
  <si>
    <t>Employee #15</t>
  </si>
  <si>
    <t>Employee #16</t>
  </si>
  <si>
    <t>Customer Consultant</t>
  </si>
  <si>
    <t>ROLE: CUSTOMER CONSULTANT</t>
  </si>
  <si>
    <t>Employee #17</t>
  </si>
  <si>
    <t>Employee #18</t>
  </si>
  <si>
    <t>Employee #19</t>
  </si>
  <si>
    <t>Employee #20</t>
  </si>
  <si>
    <t>Employee #21</t>
  </si>
  <si>
    <t>Employee #22</t>
  </si>
  <si>
    <t>Employee #23</t>
  </si>
  <si>
    <t>Employee #24</t>
  </si>
  <si>
    <t>Employee #25</t>
  </si>
  <si>
    <t>Employee #26</t>
  </si>
  <si>
    <t>Employee #27</t>
  </si>
  <si>
    <t>Employee #28</t>
  </si>
  <si>
    <t>Employee #29</t>
  </si>
  <si>
    <t>ROLE: CONSTRUCTION WORKER</t>
  </si>
  <si>
    <t>Construction Worker</t>
  </si>
  <si>
    <t>ROLE: INSPECTOR</t>
  </si>
  <si>
    <t>Inspector</t>
  </si>
  <si>
    <t>Employee #30</t>
  </si>
  <si>
    <t>Employee #31</t>
  </si>
  <si>
    <t>Employee #32</t>
  </si>
  <si>
    <t>Employee #33</t>
  </si>
  <si>
    <t>Employee #34</t>
  </si>
  <si>
    <t>Employee #35</t>
  </si>
  <si>
    <t>Employee #36</t>
  </si>
  <si>
    <t>Employee #37</t>
  </si>
  <si>
    <t>ROLE: ASSISTANT OR STUDENT TECH</t>
  </si>
  <si>
    <t>Employee #38</t>
  </si>
  <si>
    <t>Employee #39</t>
  </si>
  <si>
    <t>Employee #40</t>
  </si>
  <si>
    <t>Employee #41</t>
  </si>
  <si>
    <t>Employee #42</t>
  </si>
  <si>
    <t>Asst or Student Tech</t>
  </si>
  <si>
    <t>ROLE: SITE MANAGER</t>
  </si>
  <si>
    <t>Site Manager</t>
  </si>
  <si>
    <t>Employee #43</t>
  </si>
  <si>
    <t>Employee #44</t>
  </si>
  <si>
    <t>Employee #45</t>
  </si>
  <si>
    <t>Employee #46</t>
  </si>
  <si>
    <t>Employee #47</t>
  </si>
  <si>
    <t>Employee #48</t>
  </si>
  <si>
    <t>Employee #49</t>
  </si>
  <si>
    <t>Employee #50</t>
  </si>
  <si>
    <t>Employee #51</t>
  </si>
  <si>
    <t>Employee #52</t>
  </si>
  <si>
    <t>Employee #53</t>
  </si>
  <si>
    <t>Employee #54</t>
  </si>
  <si>
    <t>ROLE: VARIOUS SUPPORT</t>
  </si>
  <si>
    <t>Director</t>
  </si>
  <si>
    <t>Asst. Director</t>
  </si>
  <si>
    <t>Student (General Asst.)</t>
  </si>
  <si>
    <t>Clerical</t>
  </si>
  <si>
    <t>Administrative</t>
  </si>
  <si>
    <t>Marketing Agent</t>
  </si>
  <si>
    <t>Tech/Computer Support</t>
  </si>
  <si>
    <t>N/A</t>
  </si>
  <si>
    <t>Total Indirect Personnel Costs</t>
  </si>
  <si>
    <t>Total Billable Hours (See Direct Personnel Above)</t>
  </si>
  <si>
    <t>Average Indirect Personnel Hourly Cost (Total Cost/Billable Hours):</t>
  </si>
  <si>
    <t xml:space="preserve">Direct materials used in the provision of goods and services will be billed at cost. No mark up will be made on materials since indirect costs are included in the labor/personnel rates. </t>
  </si>
  <si>
    <t>CAD Software</t>
  </si>
  <si>
    <t>Drafting Equipment</t>
  </si>
  <si>
    <t>Printer (Drafting)</t>
  </si>
  <si>
    <t>Printer/Scanner (Office)</t>
  </si>
  <si>
    <t>Ink Cartridges (for drafting printer)</t>
  </si>
  <si>
    <t>Total Billable Hours (from Personnel and Fringe Tab/Page 2)</t>
  </si>
  <si>
    <t>Equipment Use Fee Per Billable Hour (Total Equipment Usage Costs/Total Billable Hours)</t>
  </si>
  <si>
    <t>Total Equipment Usage Costs Related to This Service (Equipment Cost Analysis + Equipment Operational Costs)</t>
  </si>
  <si>
    <t xml:space="preserve">Total Direct Materials Related to This Service </t>
  </si>
  <si>
    <t>Travel (at cost or according to TTUHSC/State of Texas mileage rates)</t>
  </si>
  <si>
    <t>Permits/Applications (at cost)</t>
  </si>
  <si>
    <t>Other (at cost)</t>
  </si>
  <si>
    <t>Total Other Direct Costs Related to This Service</t>
  </si>
  <si>
    <t>Network Storage Contracts</t>
  </si>
  <si>
    <t>Other Administrative and Office Wide Support Costs</t>
  </si>
  <si>
    <t>Office Wide Shipping Costs (net of direct costs billed to clients)</t>
  </si>
  <si>
    <t>Equipment (Costing &lt; $5,000 and not included elsewhere)</t>
  </si>
  <si>
    <t>Other Direct Costs Per Billable Hour (Total Other Direct/Total Billable Hours)</t>
  </si>
  <si>
    <t xml:space="preserve">Total Other Indirect Costs Related to This Service </t>
  </si>
  <si>
    <t>Other Indirect Costs Per Billable Hour (Total Other Indirect Costs/Total Billable Hours)</t>
  </si>
  <si>
    <t xml:space="preserve">Prior Period (Deficit) or Surplus Adjustment for the Current Billing Period </t>
  </si>
  <si>
    <t xml:space="preserve">Reverse Prior Period (Deficit) or Surplus Adjustment  </t>
  </si>
  <si>
    <t>Prior Period (Deficit) or Surplus Adjustment Per Billable Hour (Prior Period (Deficit) or Surplus/Total Billable Hours)</t>
  </si>
  <si>
    <t>Summary of Roles/Services</t>
  </si>
  <si>
    <t>Direct Labor</t>
  </si>
  <si>
    <t>Per Hour</t>
  </si>
  <si>
    <t>Indirect Labor</t>
  </si>
  <si>
    <t>Tab/Page 2</t>
  </si>
  <si>
    <t>Equip. Use</t>
  </si>
  <si>
    <t>Tab/Page 4</t>
  </si>
  <si>
    <t>Other Indirect</t>
  </si>
  <si>
    <t>Tab/Page 5</t>
  </si>
  <si>
    <t>Prior Period</t>
  </si>
  <si>
    <t>Tab/Page 6</t>
  </si>
  <si>
    <t>Hourly</t>
  </si>
  <si>
    <t>Rate</t>
  </si>
  <si>
    <t>Direct</t>
  </si>
  <si>
    <t>Materials</t>
  </si>
  <si>
    <t>At Cost</t>
  </si>
  <si>
    <t>Tab/Page 3</t>
  </si>
  <si>
    <t>Other Dir.</t>
  </si>
  <si>
    <t>Assistant or Student Tech</t>
  </si>
  <si>
    <t>Costs</t>
  </si>
  <si>
    <t>Rate:</t>
  </si>
  <si>
    <t>See Below</t>
  </si>
  <si>
    <t>Hour &amp; Direct Cost</t>
  </si>
  <si>
    <t>Include only the capitalized equipment (costing &gt; or = $5,000) that is utilized to provide this service and that was orignally purchased with non-federal or non-general fund monies.</t>
  </si>
  <si>
    <r>
      <t xml:space="preserve">List those employees that will be providing </t>
    </r>
    <r>
      <rPr>
        <b/>
        <sz val="10"/>
        <color theme="1"/>
        <rFont val="Calibri"/>
        <family val="2"/>
        <scheme val="minor"/>
      </rPr>
      <t>support services only</t>
    </r>
    <r>
      <rPr>
        <sz val="10"/>
        <color theme="1"/>
        <rFont val="Calibri"/>
        <family val="2"/>
        <scheme val="minor"/>
      </rPr>
      <t xml:space="preserve"> for the goods or services that will be billed for. The primary role for these employees is to support/supervise the direct personnel above or support the entire department's activity.</t>
    </r>
  </si>
  <si>
    <r>
      <t xml:space="preserve">List those costs that are directly related to the provision of this service and that are reasonable, allowable and allocable to the specific service provided. Costs that should </t>
    </r>
    <r>
      <rPr>
        <b/>
        <sz val="10"/>
        <color theme="1"/>
        <rFont val="Calibri"/>
        <family val="2"/>
        <scheme val="minor"/>
      </rPr>
      <t>not</t>
    </r>
    <r>
      <rPr>
        <sz val="10"/>
        <color theme="1"/>
        <rFont val="Calibri"/>
        <family val="2"/>
        <scheme val="minor"/>
      </rPr>
      <t xml:space="preserve"> be included in the establishment of billings rates include: alcohol, bad debt expense, fines and penalties, food and entertainment, interest, etc. See the OMB's Code of Federal Regulations (CFR: Title 2, Chapter II, Part 200) for guidance regarding allowed and unallowed expenses.</t>
    </r>
  </si>
  <si>
    <t>Service Department Rate Establishment Form (Per Hour Rates-Primarily Labor)</t>
  </si>
  <si>
    <t xml:space="preserve">Record the actual equipment operational expenses on the service fund as the expenses are incurred (according to the percent related to this service). </t>
  </si>
  <si>
    <t>Texas Tech University Health Sciences Center El Paso</t>
  </si>
  <si>
    <t>AccountingElp@ttushc.edu (or attach form in the New Fund Request System).</t>
  </si>
  <si>
    <t>Submit Form to Accounting Services at 5001 El Paso Drive, El Paso, TX  79905 or</t>
  </si>
  <si>
    <t>FiTS System-Internal-Other TTUHSCEP Departments</t>
  </si>
  <si>
    <t xml:space="preserve">Benefit to TTUHSCEP if Goods or Services Provided to External Agencies: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</si>
</sst>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dd/yy;@"/>
    <numFmt numFmtId="165" formatCode="[&lt;=9999999]###\-####;\(###\)\ ###\-####"/>
  </numFmts>
  <fonts count="10"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6"/>
      <color theme="1"/>
      <name val="Calibri"/>
      <family val="2"/>
      <scheme val="minor"/>
    </font>
    <font>
      <u/>
      <sz val="11"/>
      <color theme="10"/>
      <name val="Calibri"/>
      <family val="2"/>
      <scheme val="minor"/>
    </font>
    <font>
      <u/>
      <sz val="6"/>
      <name val="Calibri"/>
      <family val="2"/>
      <scheme val="minor"/>
    </font>
    <font>
      <sz val="6"/>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198">
    <xf numFmtId="0" fontId="0" fillId="0" borderId="0" xfId="0"/>
    <xf numFmtId="0" fontId="1" fillId="0" borderId="0" xfId="0" applyFont="1" applyAlignment="1"/>
    <xf numFmtId="0" fontId="1" fillId="0" borderId="0" xfId="0" applyFont="1"/>
    <xf numFmtId="0" fontId="1" fillId="0" borderId="0" xfId="0" applyFont="1" applyFill="1" applyBorder="1"/>
    <xf numFmtId="0" fontId="1" fillId="0" borderId="0" xfId="0" applyFont="1" applyFill="1" applyBorder="1" applyAlignment="1">
      <alignment horizontal="left"/>
    </xf>
    <xf numFmtId="0" fontId="1" fillId="0" borderId="0" xfId="0" applyFont="1" applyFill="1" applyBorder="1" applyAlignment="1"/>
    <xf numFmtId="0" fontId="2" fillId="0" borderId="0" xfId="0" applyFont="1" applyFill="1" applyBorder="1"/>
    <xf numFmtId="0" fontId="2" fillId="0" borderId="0" xfId="0" applyFont="1" applyFill="1" applyBorder="1" applyAlignment="1">
      <alignment horizontal="left"/>
    </xf>
    <xf numFmtId="0" fontId="1" fillId="0" borderId="0" xfId="0" applyFont="1" applyBorder="1"/>
    <xf numFmtId="0" fontId="1" fillId="0" borderId="9" xfId="0" applyFont="1" applyBorder="1"/>
    <xf numFmtId="0" fontId="1" fillId="0" borderId="10" xfId="0" applyFont="1" applyBorder="1"/>
    <xf numFmtId="0" fontId="1" fillId="0" borderId="9" xfId="0" applyFont="1" applyFill="1" applyBorder="1"/>
    <xf numFmtId="0" fontId="1" fillId="0" borderId="10" xfId="0" applyFont="1" applyFill="1" applyBorder="1"/>
    <xf numFmtId="0" fontId="1" fillId="0" borderId="0" xfId="0" quotePrefix="1" applyFont="1" applyFill="1" applyBorder="1"/>
    <xf numFmtId="0" fontId="1" fillId="0" borderId="7" xfId="0" applyFont="1" applyFill="1" applyBorder="1"/>
    <xf numFmtId="0" fontId="1" fillId="0" borderId="8" xfId="0" applyFont="1" applyFill="1" applyBorder="1"/>
    <xf numFmtId="0" fontId="1" fillId="0" borderId="0" xfId="0" applyFont="1" applyFill="1" applyBorder="1" applyAlignment="1">
      <alignment horizontal="right"/>
    </xf>
    <xf numFmtId="0" fontId="1" fillId="0" borderId="7" xfId="0" applyFont="1" applyBorder="1"/>
    <xf numFmtId="0" fontId="1" fillId="0" borderId="8" xfId="0" applyFont="1" applyBorder="1"/>
    <xf numFmtId="0" fontId="1" fillId="0" borderId="1" xfId="0" applyFont="1" applyBorder="1"/>
    <xf numFmtId="0" fontId="3" fillId="0" borderId="0" xfId="0" applyFont="1" applyBorder="1"/>
    <xf numFmtId="0" fontId="1" fillId="0" borderId="0" xfId="0" applyFont="1" applyFill="1" applyBorder="1" applyProtection="1">
      <protection locked="0"/>
    </xf>
    <xf numFmtId="1" fontId="1" fillId="0" borderId="1" xfId="0" applyNumberFormat="1" applyFont="1" applyFill="1" applyBorder="1"/>
    <xf numFmtId="0" fontId="1" fillId="0" borderId="13" xfId="0" applyFont="1" applyBorder="1" applyAlignment="1">
      <alignment horizontal="center"/>
    </xf>
    <xf numFmtId="0" fontId="1" fillId="0" borderId="14" xfId="0" applyFont="1" applyBorder="1" applyAlignment="1">
      <alignment horizontal="center"/>
    </xf>
    <xf numFmtId="43" fontId="1" fillId="0" borderId="4" xfId="0" applyNumberFormat="1" applyFont="1" applyBorder="1"/>
    <xf numFmtId="10" fontId="1" fillId="0" borderId="4" xfId="0" applyNumberFormat="1" applyFont="1" applyBorder="1"/>
    <xf numFmtId="0" fontId="1" fillId="0" borderId="0" xfId="0" applyFont="1" applyAlignment="1">
      <alignment horizontal="left"/>
    </xf>
    <xf numFmtId="0" fontId="1" fillId="0" borderId="0" xfId="0" applyFont="1" applyAlignment="1">
      <alignment horizontal="left" vertical="top"/>
    </xf>
    <xf numFmtId="0" fontId="2" fillId="0" borderId="0" xfId="0" applyFont="1" applyFill="1" applyAlignment="1">
      <alignment horizontal="center"/>
    </xf>
    <xf numFmtId="43" fontId="2" fillId="2" borderId="4" xfId="0" applyNumberFormat="1" applyFont="1" applyFill="1" applyBorder="1"/>
    <xf numFmtId="49" fontId="1" fillId="0" borderId="0" xfId="0" applyNumberFormat="1" applyFont="1" applyAlignment="1">
      <alignment horizontal="left" vertical="top"/>
    </xf>
    <xf numFmtId="43" fontId="1" fillId="0" borderId="12" xfId="0" applyNumberFormat="1" applyFont="1" applyFill="1" applyBorder="1" applyAlignment="1">
      <alignment horizontal="left"/>
    </xf>
    <xf numFmtId="49" fontId="1" fillId="0" borderId="12" xfId="0" applyNumberFormat="1" applyFont="1" applyFill="1" applyBorder="1" applyAlignment="1">
      <alignment horizontal="center"/>
    </xf>
    <xf numFmtId="43" fontId="1" fillId="0" borderId="4" xfId="0" applyNumberFormat="1" applyFont="1" applyFill="1" applyBorder="1"/>
    <xf numFmtId="10" fontId="1" fillId="0" borderId="4" xfId="0" applyNumberFormat="1" applyFont="1" applyFill="1" applyBorder="1"/>
    <xf numFmtId="0" fontId="1" fillId="0" borderId="0" xfId="0" applyFont="1" applyFill="1"/>
    <xf numFmtId="49" fontId="1" fillId="0" borderId="0" xfId="0" applyNumberFormat="1" applyFont="1" applyFill="1" applyAlignment="1">
      <alignment horizontal="left" vertical="top"/>
    </xf>
    <xf numFmtId="43" fontId="2" fillId="0" borderId="4" xfId="0" applyNumberFormat="1" applyFont="1" applyFill="1" applyBorder="1"/>
    <xf numFmtId="49" fontId="2" fillId="2" borderId="11" xfId="0" applyNumberFormat="1" applyFont="1" applyFill="1" applyBorder="1" applyAlignment="1"/>
    <xf numFmtId="49" fontId="2" fillId="2" borderId="3" xfId="0" applyNumberFormat="1" applyFont="1" applyFill="1" applyBorder="1" applyAlignment="1"/>
    <xf numFmtId="43" fontId="2" fillId="2" borderId="4" xfId="0" applyNumberFormat="1" applyFont="1" applyFill="1" applyBorder="1" applyAlignment="1"/>
    <xf numFmtId="43" fontId="1" fillId="3" borderId="4" xfId="0" applyNumberFormat="1" applyFont="1" applyFill="1" applyBorder="1"/>
    <xf numFmtId="43" fontId="2" fillId="4" borderId="4" xfId="0" applyNumberFormat="1" applyFont="1" applyFill="1" applyBorder="1"/>
    <xf numFmtId="43" fontId="2" fillId="2" borderId="12" xfId="0" applyNumberFormat="1" applyFont="1" applyFill="1" applyBorder="1" applyAlignment="1">
      <alignment horizontal="left"/>
    </xf>
    <xf numFmtId="43" fontId="1" fillId="4" borderId="4" xfId="0" applyNumberFormat="1" applyFont="1" applyFill="1" applyBorder="1"/>
    <xf numFmtId="0" fontId="1" fillId="0" borderId="11" xfId="0" applyFont="1" applyBorder="1" applyAlignment="1">
      <alignment horizontal="left"/>
    </xf>
    <xf numFmtId="0" fontId="1" fillId="0" borderId="11" xfId="0" applyFont="1" applyFill="1" applyBorder="1" applyAlignment="1">
      <alignment horizontal="left"/>
    </xf>
    <xf numFmtId="0" fontId="1" fillId="0" borderId="0" xfId="0" applyFont="1" applyBorder="1" applyAlignment="1">
      <alignment horizontal="center"/>
    </xf>
    <xf numFmtId="37" fontId="1" fillId="0" borderId="4" xfId="0" applyNumberFormat="1" applyFont="1" applyBorder="1"/>
    <xf numFmtId="44" fontId="2" fillId="4" borderId="4" xfId="0" applyNumberFormat="1" applyFont="1" applyFill="1" applyBorder="1"/>
    <xf numFmtId="37" fontId="1" fillId="0" borderId="4" xfId="0" applyNumberFormat="1" applyFont="1" applyBorder="1" applyAlignment="1">
      <alignment horizontal="center"/>
    </xf>
    <xf numFmtId="43" fontId="1" fillId="0" borderId="4" xfId="0" applyNumberFormat="1" applyFont="1" applyBorder="1" applyAlignment="1">
      <alignment horizontal="center"/>
    </xf>
    <xf numFmtId="43" fontId="1" fillId="0" borderId="4" xfId="0" applyNumberFormat="1" applyFont="1" applyBorder="1" applyAlignment="1">
      <alignment horizontal="center" vertical="center"/>
    </xf>
    <xf numFmtId="37" fontId="2" fillId="0" borderId="4" xfId="0" applyNumberFormat="1" applyFont="1" applyFill="1" applyBorder="1"/>
    <xf numFmtId="0" fontId="1" fillId="0" borderId="2" xfId="0" applyFont="1" applyFill="1" applyBorder="1" applyAlignment="1"/>
    <xf numFmtId="0" fontId="2" fillId="2" borderId="13" xfId="0" applyFont="1" applyFill="1" applyBorder="1" applyAlignment="1">
      <alignment horizontal="center"/>
    </xf>
    <xf numFmtId="0" fontId="2" fillId="2" borderId="15" xfId="0" applyFont="1" applyFill="1" applyBorder="1" applyAlignment="1">
      <alignment horizontal="center"/>
    </xf>
    <xf numFmtId="0" fontId="2" fillId="2" borderId="14" xfId="0" applyFont="1" applyFill="1" applyBorder="1" applyAlignment="1">
      <alignment horizontal="center"/>
    </xf>
    <xf numFmtId="43" fontId="2" fillId="2" borderId="15" xfId="0" applyNumberFormat="1" applyFont="1" applyFill="1" applyBorder="1" applyAlignment="1">
      <alignment horizontal="center"/>
    </xf>
    <xf numFmtId="43" fontId="2" fillId="2" borderId="14" xfId="0" applyNumberFormat="1" applyFont="1" applyFill="1" applyBorder="1" applyAlignment="1">
      <alignment horizontal="center"/>
    </xf>
    <xf numFmtId="39" fontId="1" fillId="0" borderId="4" xfId="0" applyNumberFormat="1" applyFont="1" applyFill="1" applyBorder="1" applyAlignment="1"/>
    <xf numFmtId="39" fontId="1" fillId="0" borderId="4" xfId="0" applyNumberFormat="1" applyFont="1" applyFill="1" applyBorder="1" applyAlignment="1">
      <alignment horizontal="center"/>
    </xf>
    <xf numFmtId="39" fontId="2" fillId="0" borderId="4" xfId="0" applyNumberFormat="1" applyFont="1" applyFill="1" applyBorder="1" applyAlignment="1"/>
    <xf numFmtId="39" fontId="1" fillId="0" borderId="4" xfId="0" quotePrefix="1" applyNumberFormat="1" applyFont="1" applyFill="1" applyBorder="1" applyAlignment="1"/>
    <xf numFmtId="37" fontId="2" fillId="2" borderId="4" xfId="0" applyNumberFormat="1" applyFont="1" applyFill="1" applyBorder="1"/>
    <xf numFmtId="37" fontId="2" fillId="2" borderId="4" xfId="0" applyNumberFormat="1" applyFont="1" applyFill="1" applyBorder="1" applyAlignment="1">
      <alignment horizontal="center"/>
    </xf>
    <xf numFmtId="44" fontId="2" fillId="2" borderId="4" xfId="0" applyNumberFormat="1" applyFont="1" applyFill="1" applyBorder="1"/>
    <xf numFmtId="37" fontId="2" fillId="2" borderId="4" xfId="0" applyNumberFormat="1" applyFont="1" applyFill="1" applyBorder="1" applyAlignment="1">
      <alignment horizontal="right"/>
    </xf>
    <xf numFmtId="49" fontId="2" fillId="2" borderId="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2" fillId="2" borderId="4" xfId="0" applyFont="1" applyFill="1" applyBorder="1" applyAlignment="1">
      <alignment horizontal="center"/>
    </xf>
    <xf numFmtId="0" fontId="1" fillId="2" borderId="12" xfId="0" applyFont="1" applyFill="1" applyBorder="1" applyAlignment="1"/>
    <xf numFmtId="0" fontId="1" fillId="0" borderId="9" xfId="0" applyFont="1" applyBorder="1" applyAlignment="1">
      <alignment horizontal="center"/>
    </xf>
    <xf numFmtId="0" fontId="1" fillId="0" borderId="0" xfId="0" applyFont="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49" fontId="1" fillId="0" borderId="1" xfId="0" applyNumberFormat="1" applyFont="1" applyBorder="1" applyAlignment="1">
      <alignment horizontal="left"/>
    </xf>
    <xf numFmtId="164" fontId="1" fillId="0" borderId="1" xfId="0" applyNumberFormat="1"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6" fillId="5" borderId="5" xfId="0" applyFont="1" applyFill="1" applyBorder="1" applyAlignment="1">
      <alignment horizontal="center"/>
    </xf>
    <xf numFmtId="0" fontId="6" fillId="5" borderId="2" xfId="0" applyFont="1" applyFill="1" applyBorder="1" applyAlignment="1">
      <alignment horizontal="center"/>
    </xf>
    <xf numFmtId="0" fontId="6" fillId="5" borderId="6" xfId="0" applyFont="1" applyFill="1" applyBorder="1" applyAlignment="1">
      <alignment horizontal="center"/>
    </xf>
    <xf numFmtId="0" fontId="8" fillId="5" borderId="9" xfId="1" applyFont="1" applyFill="1" applyBorder="1" applyAlignment="1">
      <alignment horizontal="center"/>
    </xf>
    <xf numFmtId="0" fontId="9" fillId="5" borderId="0" xfId="0" applyFont="1" applyFill="1" applyBorder="1" applyAlignment="1">
      <alignment horizontal="center"/>
    </xf>
    <xf numFmtId="0" fontId="9" fillId="5" borderId="10" xfId="0" applyFont="1" applyFill="1" applyBorder="1" applyAlignment="1">
      <alignment horizontal="center"/>
    </xf>
    <xf numFmtId="49" fontId="2" fillId="0" borderId="0" xfId="0" applyNumberFormat="1" applyFont="1" applyFill="1" applyBorder="1" applyAlignment="1">
      <alignment horizontal="left" vertical="top" wrapText="1"/>
    </xf>
    <xf numFmtId="0" fontId="1" fillId="0" borderId="1" xfId="0" applyFont="1" applyBorder="1" applyAlignment="1">
      <alignment horizontal="center"/>
    </xf>
    <xf numFmtId="0" fontId="2" fillId="0" borderId="0" xfId="0" applyFont="1" applyBorder="1" applyAlignment="1">
      <alignment horizontal="left"/>
    </xf>
    <xf numFmtId="49" fontId="1" fillId="0" borderId="3" xfId="0" applyNumberFormat="1" applyFont="1" applyBorder="1" applyAlignment="1">
      <alignment horizontal="left"/>
    </xf>
    <xf numFmtId="0" fontId="1" fillId="0" borderId="1" xfId="0" applyFont="1" applyBorder="1" applyAlignment="1">
      <alignment horizontal="left"/>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6" xfId="0" applyFont="1" applyFill="1" applyBorder="1" applyAlignment="1">
      <alignment horizontal="left"/>
    </xf>
    <xf numFmtId="0" fontId="2" fillId="0" borderId="2" xfId="0" applyFont="1" applyBorder="1" applyAlignment="1">
      <alignment horizontal="left"/>
    </xf>
    <xf numFmtId="0" fontId="1" fillId="0" borderId="0" xfId="0" applyFont="1" applyFill="1" applyBorder="1" applyAlignment="1">
      <alignment horizontal="left"/>
    </xf>
    <xf numFmtId="49" fontId="2" fillId="0" borderId="7"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8" xfId="0" applyNumberFormat="1" applyFont="1" applyFill="1" applyBorder="1" applyAlignment="1">
      <alignment horizontal="center" wrapText="1"/>
    </xf>
    <xf numFmtId="49" fontId="1" fillId="0" borderId="0" xfId="0" applyNumberFormat="1" applyFont="1" applyFill="1" applyBorder="1" applyAlignment="1">
      <alignment horizontal="left" wrapText="1"/>
    </xf>
    <xf numFmtId="0" fontId="1" fillId="0" borderId="2" xfId="0" applyFont="1" applyFill="1" applyBorder="1" applyAlignment="1">
      <alignment horizontal="left"/>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0" borderId="0" xfId="0" applyFont="1" applyAlignment="1">
      <alignment horizontal="center"/>
    </xf>
    <xf numFmtId="0" fontId="1" fillId="0" borderId="1" xfId="0" applyFont="1" applyFill="1" applyBorder="1" applyAlignment="1">
      <alignment horizontal="left"/>
    </xf>
    <xf numFmtId="9" fontId="1" fillId="0" borderId="11" xfId="0" applyNumberFormat="1" applyFont="1" applyFill="1" applyBorder="1" applyAlignment="1">
      <alignment horizontal="center"/>
    </xf>
    <xf numFmtId="9" fontId="1" fillId="0" borderId="12" xfId="0" applyNumberFormat="1" applyFont="1" applyFill="1" applyBorder="1" applyAlignment="1">
      <alignment horizontal="center"/>
    </xf>
    <xf numFmtId="0" fontId="2" fillId="0" borderId="0" xfId="0" applyFont="1" applyFill="1" applyBorder="1" applyAlignment="1">
      <alignment horizontal="left"/>
    </xf>
    <xf numFmtId="49" fontId="1" fillId="0" borderId="1" xfId="0" applyNumberFormat="1" applyFont="1" applyFill="1" applyBorder="1" applyAlignment="1">
      <alignment horizontal="center"/>
    </xf>
    <xf numFmtId="165" fontId="1" fillId="0" borderId="1" xfId="0" applyNumberFormat="1" applyFont="1" applyFill="1" applyBorder="1" applyAlignment="1">
      <alignment horizontal="left"/>
    </xf>
    <xf numFmtId="39" fontId="1" fillId="2" borderId="4" xfId="0" applyNumberFormat="1" applyFont="1" applyFill="1" applyBorder="1" applyAlignment="1">
      <alignment horizontal="right"/>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164" fontId="1" fillId="0" borderId="1" xfId="0" applyNumberFormat="1" applyFont="1" applyFill="1" applyBorder="1" applyAlignment="1">
      <alignment horizontal="center"/>
    </xf>
    <xf numFmtId="49" fontId="1" fillId="0" borderId="1" xfId="0" applyNumberFormat="1" applyFont="1" applyFill="1" applyBorder="1" applyAlignment="1">
      <alignment horizontal="left"/>
    </xf>
    <xf numFmtId="49" fontId="1" fillId="0" borderId="3" xfId="0" applyNumberFormat="1" applyFont="1" applyFill="1" applyBorder="1" applyAlignment="1">
      <alignment horizontal="left"/>
    </xf>
    <xf numFmtId="0" fontId="2" fillId="0" borderId="1" xfId="0" applyFont="1" applyFill="1" applyBorder="1" applyAlignment="1">
      <alignment horizontal="center"/>
    </xf>
    <xf numFmtId="0" fontId="2" fillId="0" borderId="0" xfId="0" applyFont="1" applyFill="1" applyBorder="1" applyAlignment="1">
      <alignment horizontal="center"/>
    </xf>
    <xf numFmtId="0" fontId="1" fillId="0" borderId="2" xfId="0" applyFont="1" applyFill="1" applyBorder="1" applyAlignment="1">
      <alignment horizontal="center"/>
    </xf>
    <xf numFmtId="0" fontId="1" fillId="0" borderId="0" xfId="0" applyFont="1" applyFill="1" applyBorder="1" applyAlignment="1">
      <alignment horizontal="center"/>
    </xf>
    <xf numFmtId="0" fontId="3" fillId="0" borderId="0" xfId="0" applyFont="1" applyFill="1" applyBorder="1" applyAlignment="1">
      <alignment horizontal="center"/>
    </xf>
    <xf numFmtId="49" fontId="1" fillId="0" borderId="0" xfId="0" applyNumberFormat="1" applyFont="1" applyFill="1" applyBorder="1" applyAlignment="1">
      <alignment horizontal="left"/>
    </xf>
    <xf numFmtId="39" fontId="2" fillId="0" borderId="4" xfId="0" applyNumberFormat="1" applyFont="1" applyFill="1" applyBorder="1" applyAlignment="1">
      <alignment horizontal="right"/>
    </xf>
    <xf numFmtId="39" fontId="1" fillId="0" borderId="4" xfId="0" applyNumberFormat="1" applyFont="1" applyFill="1" applyBorder="1" applyAlignment="1">
      <alignment horizontal="right"/>
    </xf>
    <xf numFmtId="0" fontId="1" fillId="0" borderId="11" xfId="0" applyFont="1" applyFill="1" applyBorder="1" applyAlignment="1">
      <alignment horizontal="left"/>
    </xf>
    <xf numFmtId="0" fontId="1" fillId="0" borderId="12" xfId="0" applyFont="1" applyFill="1" applyBorder="1" applyAlignment="1">
      <alignment horizontal="left"/>
    </xf>
    <xf numFmtId="0" fontId="2" fillId="0" borderId="2" xfId="0" applyFont="1" applyFill="1" applyBorder="1" applyAlignment="1">
      <alignment horizontal="left"/>
    </xf>
    <xf numFmtId="49" fontId="1" fillId="0" borderId="5"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0" fontId="1" fillId="0" borderId="4" xfId="0" applyFont="1" applyFill="1" applyBorder="1" applyAlignment="1">
      <alignment horizontal="left"/>
    </xf>
    <xf numFmtId="0" fontId="2" fillId="0" borderId="4" xfId="0" applyFont="1" applyFill="1" applyBorder="1" applyAlignment="1">
      <alignment horizontal="left"/>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1" fillId="0" borderId="1" xfId="0" applyNumberFormat="1" applyFont="1" applyBorder="1" applyAlignment="1">
      <alignment horizontal="center"/>
    </xf>
    <xf numFmtId="0" fontId="2" fillId="2" borderId="11"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2" fillId="0" borderId="1" xfId="0" applyFont="1" applyFill="1" applyBorder="1" applyAlignment="1">
      <alignment horizontal="left"/>
    </xf>
    <xf numFmtId="0" fontId="2" fillId="0" borderId="8" xfId="0" applyFont="1" applyFill="1" applyBorder="1" applyAlignment="1">
      <alignment horizontal="left"/>
    </xf>
    <xf numFmtId="49" fontId="1" fillId="0" borderId="0" xfId="0" applyNumberFormat="1" applyFont="1" applyAlignment="1">
      <alignment horizontal="left" vertical="top" wrapText="1"/>
    </xf>
    <xf numFmtId="49" fontId="1" fillId="0" borderId="0" xfId="0" applyNumberFormat="1" applyFont="1" applyAlignment="1">
      <alignment horizontal="left" wrapText="1"/>
    </xf>
    <xf numFmtId="0" fontId="1" fillId="0" borderId="4" xfId="0" applyFont="1" applyBorder="1" applyAlignment="1">
      <alignment horizontal="center" vertical="center"/>
    </xf>
    <xf numFmtId="0" fontId="2" fillId="2" borderId="4" xfId="0" applyFont="1" applyFill="1" applyBorder="1" applyAlignment="1">
      <alignment horizontal="left"/>
    </xf>
    <xf numFmtId="0" fontId="2" fillId="0" borderId="10" xfId="0" applyFont="1" applyFill="1" applyBorder="1" applyAlignment="1">
      <alignment horizontal="left"/>
    </xf>
    <xf numFmtId="0" fontId="1" fillId="0" borderId="0" xfId="0" applyFont="1" applyBorder="1" applyAlignment="1">
      <alignment horizontal="left"/>
    </xf>
    <xf numFmtId="0" fontId="1" fillId="0" borderId="10" xfId="0" applyFont="1" applyBorder="1" applyAlignment="1">
      <alignment horizontal="left"/>
    </xf>
    <xf numFmtId="0" fontId="1" fillId="0" borderId="2" xfId="0" applyFont="1" applyBorder="1" applyAlignment="1">
      <alignment horizontal="left"/>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49" fontId="1" fillId="0" borderId="11" xfId="0" applyNumberFormat="1" applyFont="1" applyBorder="1" applyAlignment="1">
      <alignment horizontal="left" vertical="top" wrapText="1"/>
    </xf>
    <xf numFmtId="49" fontId="1" fillId="0" borderId="12" xfId="0" applyNumberFormat="1" applyFont="1" applyBorder="1" applyAlignment="1">
      <alignment horizontal="left" vertical="top" wrapText="1"/>
    </xf>
    <xf numFmtId="49" fontId="2" fillId="2" borderId="5"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11" xfId="0" applyNumberFormat="1" applyFont="1" applyFill="1" applyBorder="1" applyAlignment="1">
      <alignment horizontal="left"/>
    </xf>
    <xf numFmtId="49" fontId="2" fillId="2" borderId="12" xfId="0" applyNumberFormat="1" applyFont="1" applyFill="1" applyBorder="1" applyAlignment="1">
      <alignment horizontal="left"/>
    </xf>
    <xf numFmtId="49" fontId="1" fillId="0" borderId="11" xfId="0" applyNumberFormat="1" applyFont="1" applyBorder="1" applyAlignment="1">
      <alignment horizontal="left"/>
    </xf>
    <xf numFmtId="49" fontId="1" fillId="0" borderId="12" xfId="0" applyNumberFormat="1" applyFont="1" applyBorder="1" applyAlignment="1">
      <alignment horizontal="left"/>
    </xf>
    <xf numFmtId="0" fontId="1" fillId="0" borderId="4" xfId="0" applyFont="1" applyBorder="1" applyAlignment="1">
      <alignment horizontal="left" vertical="top" wrapText="1"/>
    </xf>
    <xf numFmtId="0" fontId="2" fillId="2" borderId="4" xfId="0" applyFont="1" applyFill="1" applyBorder="1" applyAlignment="1">
      <alignment horizontal="center"/>
    </xf>
    <xf numFmtId="49" fontId="2" fillId="2" borderId="3" xfId="0" applyNumberFormat="1" applyFont="1" applyFill="1" applyBorder="1" applyAlignment="1">
      <alignment horizontal="left"/>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1" fillId="0" borderId="11" xfId="0" applyNumberFormat="1" applyFont="1" applyFill="1" applyBorder="1" applyAlignment="1">
      <alignment horizontal="left"/>
    </xf>
    <xf numFmtId="49" fontId="1" fillId="0" borderId="12" xfId="0" applyNumberFormat="1" applyFont="1" applyFill="1" applyBorder="1" applyAlignment="1">
      <alignment horizontal="left"/>
    </xf>
    <xf numFmtId="49" fontId="1" fillId="0" borderId="0" xfId="0" applyNumberFormat="1" applyFont="1" applyFill="1" applyAlignment="1">
      <alignment horizontal="left" vertical="top" wrapText="1"/>
    </xf>
    <xf numFmtId="0" fontId="1" fillId="0" borderId="0" xfId="0" applyFont="1" applyFill="1" applyAlignment="1">
      <alignment horizontal="left" vertical="top" wrapText="1"/>
    </xf>
    <xf numFmtId="49" fontId="2" fillId="0" borderId="11" xfId="0" applyNumberFormat="1" applyFont="1" applyFill="1" applyBorder="1" applyAlignment="1">
      <alignment horizontal="left"/>
    </xf>
    <xf numFmtId="49" fontId="2" fillId="0" borderId="3" xfId="0" applyNumberFormat="1" applyFont="1" applyFill="1" applyBorder="1" applyAlignment="1">
      <alignment horizontal="left"/>
    </xf>
    <xf numFmtId="49" fontId="2" fillId="0" borderId="12" xfId="0" applyNumberFormat="1" applyFont="1" applyFill="1" applyBorder="1" applyAlignment="1">
      <alignment horizontal="left"/>
    </xf>
    <xf numFmtId="0" fontId="4" fillId="2" borderId="4" xfId="0" applyFont="1" applyFill="1" applyBorder="1" applyAlignment="1">
      <alignment horizontal="center" vertical="center"/>
    </xf>
    <xf numFmtId="0" fontId="1" fillId="2" borderId="11" xfId="0" applyFont="1" applyFill="1" applyBorder="1" applyAlignment="1">
      <alignment horizontal="center"/>
    </xf>
    <xf numFmtId="0" fontId="1" fillId="2" borderId="3" xfId="0" applyFont="1" applyFill="1" applyBorder="1" applyAlignment="1">
      <alignment horizontal="center"/>
    </xf>
    <xf numFmtId="0" fontId="2" fillId="4" borderId="4" xfId="0" applyFont="1" applyFill="1" applyBorder="1" applyAlignment="1">
      <alignment horizontal="left"/>
    </xf>
    <xf numFmtId="49" fontId="1" fillId="0" borderId="4" xfId="0" applyNumberFormat="1" applyFont="1" applyBorder="1" applyAlignment="1">
      <alignment horizontal="left" vertical="top" wrapTex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0" fontId="2" fillId="0"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495300</xdr:colOff>
          <xdr:row>3</xdr:row>
          <xdr:rowOff>142875</xdr:rowOff>
        </xdr:from>
        <xdr:to>
          <xdr:col>6</xdr:col>
          <xdr:colOff>19050</xdr:colOff>
          <xdr:row>5</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xdr:row>
          <xdr:rowOff>142875</xdr:rowOff>
        </xdr:from>
        <xdr:to>
          <xdr:col>6</xdr:col>
          <xdr:colOff>19050</xdr:colOff>
          <xdr:row>6</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28575</xdr:rowOff>
        </xdr:from>
        <xdr:to>
          <xdr:col>2</xdr:col>
          <xdr:colOff>76200</xdr:colOff>
          <xdr:row>33</xdr:row>
          <xdr:rowOff>38100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28575</xdr:rowOff>
        </xdr:from>
        <xdr:to>
          <xdr:col>2</xdr:col>
          <xdr:colOff>76200</xdr:colOff>
          <xdr:row>35</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22</xdr:row>
          <xdr:rowOff>123825</xdr:rowOff>
        </xdr:from>
        <xdr:to>
          <xdr:col>12</xdr:col>
          <xdr:colOff>38100</xdr:colOff>
          <xdr:row>24</xdr:row>
          <xdr:rowOff>19050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23</xdr:row>
          <xdr:rowOff>123825</xdr:rowOff>
        </xdr:from>
        <xdr:to>
          <xdr:col>12</xdr:col>
          <xdr:colOff>38100</xdr:colOff>
          <xdr:row>25</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24</xdr:row>
          <xdr:rowOff>123825</xdr:rowOff>
        </xdr:from>
        <xdr:to>
          <xdr:col>12</xdr:col>
          <xdr:colOff>38100</xdr:colOff>
          <xdr:row>26</xdr:row>
          <xdr:rowOff>19050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142875</xdr:rowOff>
        </xdr:from>
        <xdr:to>
          <xdr:col>2</xdr:col>
          <xdr:colOff>76200</xdr:colOff>
          <xdr:row>24</xdr:row>
          <xdr:rowOff>38100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142875</xdr:rowOff>
        </xdr:from>
        <xdr:to>
          <xdr:col>2</xdr:col>
          <xdr:colOff>76200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ccountingElp@ttushc.edu%20(or%20attach%20form%20in%20the%20New%20Fund%20Request%20Syste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1"/>
  <sheetViews>
    <sheetView tabSelected="1" zoomScale="125" zoomScaleNormal="125" workbookViewId="0">
      <selection activeCell="R1" sqref="R1"/>
    </sheetView>
  </sheetViews>
  <sheetFormatPr defaultColWidth="10" defaultRowHeight="12.75" x14ac:dyDescent="0.2"/>
  <cols>
    <col min="1" max="1" width="1.7109375" style="2" customWidth="1"/>
    <col min="2" max="2" width="4.7109375" style="2" customWidth="1"/>
    <col min="3" max="3" width="17.28515625" style="2" bestFit="1" customWidth="1"/>
    <col min="4" max="4" width="1.7109375" style="2" customWidth="1"/>
    <col min="5" max="5" width="10" style="2" customWidth="1"/>
    <col min="6" max="6" width="1.7109375" style="2" customWidth="1"/>
    <col min="7" max="7" width="10" style="2" customWidth="1"/>
    <col min="8" max="8" width="1.7109375" style="2" customWidth="1"/>
    <col min="9" max="9" width="10" style="2" customWidth="1"/>
    <col min="10" max="10" width="1.7109375" style="2" customWidth="1"/>
    <col min="11" max="11" width="10" style="2" customWidth="1"/>
    <col min="12" max="12" width="10.7109375" style="2" customWidth="1"/>
    <col min="13" max="13" width="0.85546875" style="2" customWidth="1"/>
    <col min="14" max="14" width="10" style="2" customWidth="1"/>
    <col min="15" max="16" width="10.7109375" style="2" customWidth="1"/>
    <col min="17" max="17" width="1.7109375" style="2" customWidth="1"/>
    <col min="18" max="16384" width="10" style="2"/>
  </cols>
  <sheetData>
    <row r="1" spans="1:17" ht="15.75" x14ac:dyDescent="0.25">
      <c r="A1" s="103" t="s">
        <v>259</v>
      </c>
      <c r="B1" s="104"/>
      <c r="C1" s="104"/>
      <c r="D1" s="104"/>
      <c r="E1" s="104"/>
      <c r="F1" s="104"/>
      <c r="G1" s="104"/>
      <c r="H1" s="104"/>
      <c r="I1" s="104"/>
      <c r="J1" s="104"/>
      <c r="K1" s="104"/>
      <c r="L1" s="104"/>
      <c r="M1" s="104"/>
      <c r="N1" s="104"/>
      <c r="O1" s="104"/>
      <c r="P1" s="104"/>
      <c r="Q1" s="105"/>
    </row>
    <row r="2" spans="1:17" ht="15.75" x14ac:dyDescent="0.25">
      <c r="A2" s="106" t="s">
        <v>257</v>
      </c>
      <c r="B2" s="107"/>
      <c r="C2" s="107"/>
      <c r="D2" s="107"/>
      <c r="E2" s="107"/>
      <c r="F2" s="107"/>
      <c r="G2" s="107"/>
      <c r="H2" s="107"/>
      <c r="I2" s="107"/>
      <c r="J2" s="107"/>
      <c r="K2" s="107"/>
      <c r="L2" s="107"/>
      <c r="M2" s="107"/>
      <c r="N2" s="107"/>
      <c r="O2" s="107"/>
      <c r="P2" s="107"/>
      <c r="Q2" s="108"/>
    </row>
    <row r="3" spans="1:17" ht="3.95" customHeight="1" x14ac:dyDescent="0.2">
      <c r="A3" s="109"/>
      <c r="B3" s="109"/>
      <c r="C3" s="109"/>
      <c r="D3" s="109"/>
      <c r="E3" s="109"/>
      <c r="F3" s="109"/>
      <c r="G3" s="109"/>
      <c r="H3" s="109"/>
      <c r="I3" s="109"/>
      <c r="J3" s="109"/>
      <c r="K3" s="109"/>
      <c r="L3" s="109"/>
      <c r="M3" s="109"/>
      <c r="N3" s="109"/>
      <c r="O3" s="109"/>
      <c r="P3" s="109"/>
      <c r="Q3" s="109"/>
    </row>
    <row r="4" spans="1:17" ht="12.75" customHeight="1" x14ac:dyDescent="0.2">
      <c r="A4" s="93" t="s">
        <v>15</v>
      </c>
      <c r="B4" s="94"/>
      <c r="C4" s="94"/>
      <c r="D4" s="94"/>
      <c r="E4" s="94"/>
      <c r="F4" s="94"/>
      <c r="G4" s="94"/>
      <c r="H4" s="94"/>
      <c r="I4" s="94"/>
      <c r="J4" s="94"/>
      <c r="K4" s="94"/>
      <c r="L4" s="94"/>
      <c r="M4" s="94"/>
      <c r="N4" s="94"/>
      <c r="O4" s="94"/>
      <c r="P4" s="94"/>
      <c r="Q4" s="95"/>
    </row>
    <row r="5" spans="1:17" x14ac:dyDescent="0.2">
      <c r="A5" s="11"/>
      <c r="B5" s="113" t="s">
        <v>0</v>
      </c>
      <c r="C5" s="113"/>
      <c r="D5" s="3"/>
      <c r="E5" s="21"/>
      <c r="F5" s="3"/>
      <c r="G5" s="97" t="s">
        <v>25</v>
      </c>
      <c r="H5" s="97"/>
      <c r="I5" s="97"/>
      <c r="J5" s="97"/>
      <c r="K5" s="97"/>
      <c r="L5" s="97"/>
      <c r="M5" s="97"/>
      <c r="N5" s="97"/>
      <c r="O5" s="97"/>
      <c r="P5" s="97"/>
      <c r="Q5" s="12"/>
    </row>
    <row r="6" spans="1:17" x14ac:dyDescent="0.2">
      <c r="A6" s="11"/>
      <c r="B6" s="97"/>
      <c r="C6" s="97"/>
      <c r="D6" s="3"/>
      <c r="E6" s="3"/>
      <c r="F6" s="3"/>
      <c r="G6" s="5" t="s">
        <v>37</v>
      </c>
      <c r="H6" s="5"/>
      <c r="I6" s="97" t="s">
        <v>38</v>
      </c>
      <c r="J6" s="97"/>
      <c r="K6" s="97"/>
      <c r="L6" s="97"/>
      <c r="M6" s="97"/>
      <c r="N6" s="97"/>
      <c r="O6" s="97"/>
      <c r="P6" s="97"/>
      <c r="Q6" s="12"/>
    </row>
    <row r="7" spans="1:17" ht="3.95" customHeight="1" x14ac:dyDescent="0.2">
      <c r="A7" s="11"/>
      <c r="B7" s="97"/>
      <c r="C7" s="97"/>
      <c r="D7" s="97"/>
      <c r="E7" s="97"/>
      <c r="F7" s="97"/>
      <c r="G7" s="97"/>
      <c r="H7" s="97"/>
      <c r="I7" s="97"/>
      <c r="J7" s="97"/>
      <c r="K7" s="97"/>
      <c r="L7" s="97"/>
      <c r="M7" s="97"/>
      <c r="N7" s="97"/>
      <c r="O7" s="97"/>
      <c r="P7" s="97"/>
      <c r="Q7" s="12"/>
    </row>
    <row r="8" spans="1:17" x14ac:dyDescent="0.2">
      <c r="A8" s="11"/>
      <c r="B8" s="113" t="s">
        <v>89</v>
      </c>
      <c r="C8" s="113"/>
      <c r="D8" s="3"/>
      <c r="E8" s="22"/>
      <c r="F8" s="13" t="s">
        <v>10</v>
      </c>
      <c r="G8" s="22"/>
      <c r="H8" s="13" t="s">
        <v>10</v>
      </c>
      <c r="I8" s="22"/>
      <c r="J8" s="3"/>
      <c r="K8" s="97" t="s">
        <v>12</v>
      </c>
      <c r="L8" s="97"/>
      <c r="M8" s="97"/>
      <c r="N8" s="97"/>
      <c r="O8" s="97"/>
      <c r="P8" s="97"/>
      <c r="Q8" s="12"/>
    </row>
    <row r="9" spans="1:17" ht="3.95" customHeight="1" x14ac:dyDescent="0.2">
      <c r="A9" s="11"/>
      <c r="B9" s="97"/>
      <c r="C9" s="97"/>
      <c r="D9" s="97"/>
      <c r="E9" s="97"/>
      <c r="F9" s="97"/>
      <c r="G9" s="97"/>
      <c r="H9" s="97"/>
      <c r="I9" s="97"/>
      <c r="J9" s="97"/>
      <c r="K9" s="97"/>
      <c r="L9" s="97"/>
      <c r="M9" s="97"/>
      <c r="N9" s="97"/>
      <c r="O9" s="97"/>
      <c r="P9" s="97"/>
      <c r="Q9" s="12"/>
    </row>
    <row r="10" spans="1:17" x14ac:dyDescent="0.2">
      <c r="A10" s="11"/>
      <c r="B10" s="6" t="s">
        <v>1</v>
      </c>
      <c r="C10" s="3"/>
      <c r="D10" s="3"/>
      <c r="E10" s="122"/>
      <c r="F10" s="122"/>
      <c r="G10" s="122"/>
      <c r="H10" s="122"/>
      <c r="I10" s="122"/>
      <c r="J10" s="122"/>
      <c r="K10" s="122"/>
      <c r="L10" s="122"/>
      <c r="M10" s="122"/>
      <c r="N10" s="122"/>
      <c r="O10" s="122"/>
      <c r="P10" s="122"/>
      <c r="Q10" s="12"/>
    </row>
    <row r="11" spans="1:17" ht="3.95" customHeight="1" x14ac:dyDescent="0.2">
      <c r="A11" s="11"/>
      <c r="B11" s="97"/>
      <c r="C11" s="97"/>
      <c r="D11" s="97"/>
      <c r="E11" s="97"/>
      <c r="F11" s="97"/>
      <c r="G11" s="97"/>
      <c r="H11" s="97"/>
      <c r="I11" s="97"/>
      <c r="J11" s="97"/>
      <c r="K11" s="97"/>
      <c r="L11" s="97"/>
      <c r="M11" s="97"/>
      <c r="N11" s="97"/>
      <c r="O11" s="97"/>
      <c r="P11" s="97"/>
      <c r="Q11" s="12"/>
    </row>
    <row r="12" spans="1:17" x14ac:dyDescent="0.2">
      <c r="A12" s="11"/>
      <c r="B12" s="113" t="s">
        <v>2</v>
      </c>
      <c r="C12" s="113"/>
      <c r="D12" s="3"/>
      <c r="E12" s="114"/>
      <c r="F12" s="114"/>
      <c r="G12" s="114"/>
      <c r="H12" s="114"/>
      <c r="I12" s="114"/>
      <c r="J12" s="3"/>
      <c r="K12" s="125" t="s">
        <v>3</v>
      </c>
      <c r="L12" s="125"/>
      <c r="M12" s="3"/>
      <c r="N12" s="115"/>
      <c r="O12" s="115"/>
      <c r="P12" s="115"/>
      <c r="Q12" s="12"/>
    </row>
    <row r="13" spans="1:17" ht="3.95" customHeight="1" x14ac:dyDescent="0.2">
      <c r="A13" s="11"/>
      <c r="B13" s="97"/>
      <c r="C13" s="97"/>
      <c r="D13" s="97"/>
      <c r="E13" s="97"/>
      <c r="F13" s="97"/>
      <c r="G13" s="97"/>
      <c r="H13" s="97"/>
      <c r="I13" s="97"/>
      <c r="J13" s="97"/>
      <c r="K13" s="97"/>
      <c r="L13" s="97"/>
      <c r="M13" s="97"/>
      <c r="N13" s="97"/>
      <c r="O13" s="97"/>
      <c r="P13" s="97"/>
      <c r="Q13" s="12"/>
    </row>
    <row r="14" spans="1:17" x14ac:dyDescent="0.2">
      <c r="A14" s="11"/>
      <c r="B14" s="113" t="s">
        <v>4</v>
      </c>
      <c r="C14" s="113"/>
      <c r="D14" s="113"/>
      <c r="E14" s="113"/>
      <c r="F14" s="113"/>
      <c r="G14" s="113"/>
      <c r="H14" s="122"/>
      <c r="I14" s="122"/>
      <c r="J14" s="122"/>
      <c r="K14" s="122"/>
      <c r="L14" s="122"/>
      <c r="M14" s="122"/>
      <c r="N14" s="122"/>
      <c r="O14" s="122"/>
      <c r="P14" s="122"/>
      <c r="Q14" s="12"/>
    </row>
    <row r="15" spans="1:17" x14ac:dyDescent="0.2">
      <c r="A15" s="11"/>
      <c r="B15" s="122"/>
      <c r="C15" s="122"/>
      <c r="D15" s="122"/>
      <c r="E15" s="122"/>
      <c r="F15" s="122"/>
      <c r="G15" s="122"/>
      <c r="H15" s="123"/>
      <c r="I15" s="123"/>
      <c r="J15" s="123"/>
      <c r="K15" s="123"/>
      <c r="L15" s="123"/>
      <c r="M15" s="123"/>
      <c r="N15" s="123"/>
      <c r="O15" s="123"/>
      <c r="P15" s="123"/>
      <c r="Q15" s="12"/>
    </row>
    <row r="16" spans="1:17" ht="3.95" customHeight="1" x14ac:dyDescent="0.2">
      <c r="A16" s="11"/>
      <c r="B16" s="129"/>
      <c r="C16" s="129"/>
      <c r="D16" s="129"/>
      <c r="E16" s="129"/>
      <c r="F16" s="129"/>
      <c r="G16" s="129"/>
      <c r="H16" s="129"/>
      <c r="I16" s="129"/>
      <c r="J16" s="129"/>
      <c r="K16" s="129"/>
      <c r="L16" s="129"/>
      <c r="M16" s="129"/>
      <c r="N16" s="129"/>
      <c r="O16" s="129"/>
      <c r="P16" s="129"/>
      <c r="Q16" s="12"/>
    </row>
    <row r="17" spans="1:17" x14ac:dyDescent="0.2">
      <c r="A17" s="11"/>
      <c r="B17" s="113" t="s">
        <v>35</v>
      </c>
      <c r="C17" s="113"/>
      <c r="D17" s="3"/>
      <c r="E17" s="22"/>
      <c r="F17" s="13" t="s">
        <v>10</v>
      </c>
      <c r="G17" s="22"/>
      <c r="H17" s="13" t="s">
        <v>10</v>
      </c>
      <c r="I17" s="22"/>
      <c r="J17" s="3"/>
      <c r="K17" s="128" t="s">
        <v>36</v>
      </c>
      <c r="L17" s="128"/>
      <c r="M17" s="128"/>
      <c r="N17" s="128"/>
      <c r="O17" s="128"/>
      <c r="P17" s="128"/>
      <c r="Q17" s="12"/>
    </row>
    <row r="18" spans="1:17" ht="3.95" customHeight="1" x14ac:dyDescent="0.2">
      <c r="A18" s="14"/>
      <c r="B18" s="110"/>
      <c r="C18" s="110"/>
      <c r="D18" s="110"/>
      <c r="E18" s="110"/>
      <c r="F18" s="110"/>
      <c r="G18" s="110"/>
      <c r="H18" s="110"/>
      <c r="I18" s="110"/>
      <c r="J18" s="110"/>
      <c r="K18" s="110"/>
      <c r="L18" s="110"/>
      <c r="M18" s="110"/>
      <c r="N18" s="110"/>
      <c r="O18" s="110"/>
      <c r="P18" s="110"/>
      <c r="Q18" s="15"/>
    </row>
    <row r="19" spans="1:17" ht="3.95" customHeight="1" x14ac:dyDescent="0.2">
      <c r="A19" s="3"/>
      <c r="B19" s="97"/>
      <c r="C19" s="97"/>
      <c r="D19" s="97"/>
      <c r="E19" s="97"/>
      <c r="F19" s="97"/>
      <c r="G19" s="97"/>
      <c r="H19" s="97"/>
      <c r="I19" s="97"/>
      <c r="J19" s="97"/>
      <c r="K19" s="97"/>
      <c r="L19" s="97"/>
      <c r="M19" s="97"/>
      <c r="N19" s="97"/>
      <c r="O19" s="97"/>
      <c r="P19" s="97"/>
      <c r="Q19" s="3"/>
    </row>
    <row r="20" spans="1:17" x14ac:dyDescent="0.2">
      <c r="A20" s="93" t="s">
        <v>16</v>
      </c>
      <c r="B20" s="94"/>
      <c r="C20" s="94"/>
      <c r="D20" s="94"/>
      <c r="E20" s="94"/>
      <c r="F20" s="94"/>
      <c r="G20" s="94"/>
      <c r="H20" s="94"/>
      <c r="I20" s="94"/>
      <c r="J20" s="94"/>
      <c r="K20" s="94"/>
      <c r="L20" s="94"/>
      <c r="M20" s="94"/>
      <c r="N20" s="94"/>
      <c r="O20" s="94"/>
      <c r="P20" s="94"/>
      <c r="Q20" s="95"/>
    </row>
    <row r="21" spans="1:17" x14ac:dyDescent="0.2">
      <c r="A21" s="11"/>
      <c r="B21" s="113" t="s">
        <v>17</v>
      </c>
      <c r="C21" s="113"/>
      <c r="D21" s="3"/>
      <c r="E21" s="114"/>
      <c r="F21" s="114"/>
      <c r="G21" s="114"/>
      <c r="H21" s="114"/>
      <c r="I21" s="114"/>
      <c r="J21" s="3"/>
      <c r="K21" s="6" t="s">
        <v>3</v>
      </c>
      <c r="L21" s="6"/>
      <c r="M21" s="3"/>
      <c r="N21" s="115"/>
      <c r="O21" s="115"/>
      <c r="P21" s="115"/>
      <c r="Q21" s="12"/>
    </row>
    <row r="22" spans="1:17" ht="3.95" customHeight="1" x14ac:dyDescent="0.2">
      <c r="A22" s="11"/>
      <c r="B22" s="97"/>
      <c r="C22" s="97"/>
      <c r="D22" s="97"/>
      <c r="E22" s="97"/>
      <c r="F22" s="97"/>
      <c r="G22" s="97"/>
      <c r="H22" s="97"/>
      <c r="I22" s="97"/>
      <c r="J22" s="97"/>
      <c r="K22" s="97"/>
      <c r="L22" s="97"/>
      <c r="M22" s="97"/>
      <c r="N22" s="97"/>
      <c r="O22" s="97"/>
      <c r="P22" s="97"/>
      <c r="Q22" s="12"/>
    </row>
    <row r="23" spans="1:17" x14ac:dyDescent="0.2">
      <c r="A23" s="11"/>
      <c r="B23" s="124" t="s">
        <v>9</v>
      </c>
      <c r="C23" s="124"/>
      <c r="D23" s="124"/>
      <c r="E23" s="124"/>
      <c r="F23" s="124"/>
      <c r="G23" s="124"/>
      <c r="H23" s="124"/>
      <c r="I23" s="124"/>
      <c r="J23" s="5"/>
      <c r="K23" s="124" t="s">
        <v>5</v>
      </c>
      <c r="L23" s="124"/>
      <c r="M23" s="124"/>
      <c r="N23" s="124"/>
      <c r="O23" s="124"/>
      <c r="P23" s="124"/>
      <c r="Q23" s="12"/>
    </row>
    <row r="24" spans="1:17" x14ac:dyDescent="0.2">
      <c r="A24" s="11"/>
      <c r="B24" s="3"/>
      <c r="C24" s="102" t="s">
        <v>262</v>
      </c>
      <c r="D24" s="102"/>
      <c r="E24" s="102"/>
      <c r="F24" s="102"/>
      <c r="G24" s="102"/>
      <c r="H24" s="102"/>
      <c r="I24" s="102"/>
      <c r="J24" s="3"/>
      <c r="K24" s="126"/>
      <c r="L24" s="126"/>
      <c r="M24" s="3"/>
      <c r="N24" s="55" t="s">
        <v>6</v>
      </c>
      <c r="O24" s="102"/>
      <c r="P24" s="102"/>
      <c r="Q24" s="12"/>
    </row>
    <row r="25" spans="1:17" x14ac:dyDescent="0.2">
      <c r="A25" s="11"/>
      <c r="B25" s="3"/>
      <c r="C25" s="97" t="s">
        <v>20</v>
      </c>
      <c r="D25" s="97"/>
      <c r="E25" s="97"/>
      <c r="F25" s="97"/>
      <c r="G25" s="97"/>
      <c r="H25" s="97"/>
      <c r="I25" s="97"/>
      <c r="J25" s="3"/>
      <c r="K25" s="127"/>
      <c r="L25" s="127"/>
      <c r="M25" s="3"/>
      <c r="N25" s="5" t="s">
        <v>7</v>
      </c>
      <c r="O25" s="97"/>
      <c r="P25" s="97"/>
      <c r="Q25" s="12"/>
    </row>
    <row r="26" spans="1:17" x14ac:dyDescent="0.2">
      <c r="A26" s="11"/>
      <c r="B26" s="7" t="s">
        <v>11</v>
      </c>
      <c r="C26" s="7"/>
      <c r="D26" s="5"/>
      <c r="E26" s="121"/>
      <c r="F26" s="121"/>
      <c r="G26" s="121"/>
      <c r="H26" s="5"/>
      <c r="I26" s="5"/>
      <c r="J26" s="3"/>
      <c r="K26" s="127"/>
      <c r="L26" s="127"/>
      <c r="M26" s="3"/>
      <c r="N26" s="5" t="s">
        <v>8</v>
      </c>
      <c r="O26" s="110"/>
      <c r="P26" s="110"/>
      <c r="Q26" s="12"/>
    </row>
    <row r="27" spans="1:17" ht="3.95" customHeight="1" x14ac:dyDescent="0.2">
      <c r="A27" s="11"/>
      <c r="B27" s="97"/>
      <c r="C27" s="97"/>
      <c r="D27" s="97"/>
      <c r="E27" s="97"/>
      <c r="F27" s="97"/>
      <c r="G27" s="97"/>
      <c r="H27" s="97"/>
      <c r="I27" s="97"/>
      <c r="J27" s="97"/>
      <c r="K27" s="97"/>
      <c r="L27" s="97"/>
      <c r="M27" s="97"/>
      <c r="N27" s="97"/>
      <c r="O27" s="97"/>
      <c r="P27" s="97"/>
      <c r="Q27" s="12"/>
    </row>
    <row r="28" spans="1:17" ht="24.75" customHeight="1" x14ac:dyDescent="0.2">
      <c r="A28" s="11"/>
      <c r="B28" s="135" t="s">
        <v>19</v>
      </c>
      <c r="C28" s="136"/>
      <c r="D28" s="136"/>
      <c r="E28" s="136"/>
      <c r="F28" s="136"/>
      <c r="G28" s="136"/>
      <c r="H28" s="136"/>
      <c r="I28" s="136"/>
      <c r="J28" s="136"/>
      <c r="K28" s="136"/>
      <c r="L28" s="136"/>
      <c r="M28" s="136"/>
      <c r="N28" s="136"/>
      <c r="O28" s="136"/>
      <c r="P28" s="137"/>
      <c r="Q28" s="12"/>
    </row>
    <row r="29" spans="1:17" ht="13.5" customHeight="1" x14ac:dyDescent="0.2">
      <c r="A29" s="11"/>
      <c r="B29" s="98" t="s">
        <v>18</v>
      </c>
      <c r="C29" s="99"/>
      <c r="D29" s="99"/>
      <c r="E29" s="99"/>
      <c r="F29" s="99"/>
      <c r="G29" s="99"/>
      <c r="H29" s="99"/>
      <c r="I29" s="99"/>
      <c r="J29" s="99"/>
      <c r="K29" s="99"/>
      <c r="L29" s="99"/>
      <c r="M29" s="99"/>
      <c r="N29" s="99"/>
      <c r="O29" s="99"/>
      <c r="P29" s="100"/>
      <c r="Q29" s="12"/>
    </row>
    <row r="30" spans="1:17" ht="3.95" customHeight="1" x14ac:dyDescent="0.2">
      <c r="A30" s="11"/>
      <c r="B30" s="101"/>
      <c r="C30" s="101"/>
      <c r="D30" s="101"/>
      <c r="E30" s="101"/>
      <c r="F30" s="101"/>
      <c r="G30" s="101"/>
      <c r="H30" s="101"/>
      <c r="I30" s="101"/>
      <c r="J30" s="101"/>
      <c r="K30" s="101"/>
      <c r="L30" s="101"/>
      <c r="M30" s="101"/>
      <c r="N30" s="101"/>
      <c r="O30" s="101"/>
      <c r="P30" s="101"/>
      <c r="Q30" s="12"/>
    </row>
    <row r="31" spans="1:17" x14ac:dyDescent="0.2">
      <c r="A31" s="11"/>
      <c r="B31" s="124" t="s">
        <v>21</v>
      </c>
      <c r="C31" s="124"/>
      <c r="D31" s="124"/>
      <c r="E31" s="124"/>
      <c r="F31" s="124"/>
      <c r="G31" s="124"/>
      <c r="H31" s="124"/>
      <c r="I31" s="124"/>
      <c r="J31" s="124"/>
      <c r="K31" s="124"/>
      <c r="L31" s="124"/>
      <c r="M31" s="124"/>
      <c r="N31" s="124"/>
      <c r="O31" s="124"/>
      <c r="P31" s="124"/>
      <c r="Q31" s="12"/>
    </row>
    <row r="32" spans="1:17" ht="3.95" customHeight="1" x14ac:dyDescent="0.2">
      <c r="A32" s="11"/>
      <c r="B32" s="134"/>
      <c r="C32" s="134"/>
      <c r="D32" s="134"/>
      <c r="E32" s="134"/>
      <c r="F32" s="134"/>
      <c r="G32" s="134"/>
      <c r="H32" s="134"/>
      <c r="I32" s="134"/>
      <c r="J32" s="134"/>
      <c r="K32" s="134"/>
      <c r="L32" s="134"/>
      <c r="M32" s="134"/>
      <c r="N32" s="134"/>
      <c r="O32" s="134"/>
      <c r="P32" s="134"/>
      <c r="Q32" s="12"/>
    </row>
    <row r="33" spans="1:17" x14ac:dyDescent="0.2">
      <c r="A33" s="11"/>
      <c r="B33" s="4"/>
      <c r="C33" s="4" t="s">
        <v>119</v>
      </c>
      <c r="D33" s="4"/>
      <c r="E33" s="16" t="s">
        <v>251</v>
      </c>
      <c r="F33" s="4"/>
      <c r="G33" s="111" t="s">
        <v>252</v>
      </c>
      <c r="H33" s="112"/>
      <c r="I33" s="16" t="s">
        <v>13</v>
      </c>
      <c r="J33" s="4"/>
      <c r="K33" s="132" t="s">
        <v>253</v>
      </c>
      <c r="L33" s="133"/>
      <c r="M33" s="4"/>
      <c r="N33" s="97"/>
      <c r="O33" s="97"/>
      <c r="P33" s="97"/>
      <c r="Q33" s="12"/>
    </row>
    <row r="34" spans="1:17" ht="3.95" customHeight="1" x14ac:dyDescent="0.2">
      <c r="A34" s="11"/>
      <c r="B34" s="97"/>
      <c r="C34" s="97"/>
      <c r="D34" s="97"/>
      <c r="E34" s="97"/>
      <c r="F34" s="97"/>
      <c r="G34" s="97"/>
      <c r="H34" s="97"/>
      <c r="I34" s="97"/>
      <c r="J34" s="97"/>
      <c r="K34" s="97"/>
      <c r="L34" s="97"/>
      <c r="M34" s="97"/>
      <c r="N34" s="97"/>
      <c r="O34" s="97"/>
      <c r="P34" s="97"/>
      <c r="Q34" s="12"/>
    </row>
    <row r="35" spans="1:17" x14ac:dyDescent="0.2">
      <c r="A35" s="11"/>
      <c r="B35" s="4"/>
      <c r="C35" s="4" t="s">
        <v>118</v>
      </c>
      <c r="D35" s="4"/>
      <c r="E35" s="16" t="s">
        <v>251</v>
      </c>
      <c r="F35" s="4"/>
      <c r="G35" s="111"/>
      <c r="H35" s="112"/>
      <c r="I35" s="16" t="s">
        <v>13</v>
      </c>
      <c r="J35" s="4"/>
      <c r="K35" s="132" t="s">
        <v>34</v>
      </c>
      <c r="L35" s="133"/>
      <c r="M35" s="4"/>
      <c r="N35" s="97" t="s">
        <v>14</v>
      </c>
      <c r="O35" s="97"/>
      <c r="P35" s="97"/>
      <c r="Q35" s="12"/>
    </row>
    <row r="36" spans="1:17" ht="3.95" customHeight="1" x14ac:dyDescent="0.2">
      <c r="A36" s="11"/>
      <c r="B36" s="97"/>
      <c r="C36" s="97"/>
      <c r="D36" s="97"/>
      <c r="E36" s="97"/>
      <c r="F36" s="97"/>
      <c r="G36" s="97"/>
      <c r="H36" s="97"/>
      <c r="I36" s="97"/>
      <c r="J36" s="97"/>
      <c r="K36" s="97"/>
      <c r="L36" s="97"/>
      <c r="M36" s="97"/>
      <c r="N36" s="97"/>
      <c r="O36" s="97"/>
      <c r="P36" s="97"/>
      <c r="Q36" s="12"/>
    </row>
    <row r="37" spans="1:17" ht="12.75" customHeight="1" x14ac:dyDescent="0.2">
      <c r="A37" s="11"/>
      <c r="B37" s="110" t="s">
        <v>120</v>
      </c>
      <c r="C37" s="110"/>
      <c r="D37" s="110"/>
      <c r="E37" s="110"/>
      <c r="F37" s="110"/>
      <c r="G37" s="110"/>
      <c r="H37" s="110"/>
      <c r="I37" s="110"/>
      <c r="J37" s="110"/>
      <c r="K37" s="110"/>
      <c r="L37" s="110"/>
      <c r="M37" s="110"/>
      <c r="N37" s="110"/>
      <c r="O37" s="110"/>
      <c r="P37" s="110"/>
      <c r="Q37" s="12"/>
    </row>
    <row r="38" spans="1:17" x14ac:dyDescent="0.2">
      <c r="A38" s="11"/>
      <c r="B38" s="110"/>
      <c r="C38" s="110"/>
      <c r="D38" s="110"/>
      <c r="E38" s="110"/>
      <c r="F38" s="110"/>
      <c r="G38" s="110"/>
      <c r="H38" s="110"/>
      <c r="I38" s="110"/>
      <c r="J38" s="110"/>
      <c r="K38" s="110"/>
      <c r="L38" s="110"/>
      <c r="M38" s="110"/>
      <c r="N38" s="110"/>
      <c r="O38" s="110"/>
      <c r="P38" s="110"/>
      <c r="Q38" s="12"/>
    </row>
    <row r="39" spans="1:17" ht="3.95" customHeight="1" x14ac:dyDescent="0.2">
      <c r="A39" s="11"/>
      <c r="B39" s="97"/>
      <c r="C39" s="97"/>
      <c r="D39" s="97"/>
      <c r="E39" s="97"/>
      <c r="F39" s="97"/>
      <c r="G39" s="97"/>
      <c r="H39" s="97"/>
      <c r="I39" s="97"/>
      <c r="J39" s="97"/>
      <c r="K39" s="97"/>
      <c r="L39" s="97"/>
      <c r="M39" s="97"/>
      <c r="N39" s="97"/>
      <c r="O39" s="97"/>
      <c r="P39" s="97"/>
      <c r="Q39" s="12"/>
    </row>
    <row r="40" spans="1:17" x14ac:dyDescent="0.2">
      <c r="A40" s="11"/>
      <c r="B40" s="140" t="s">
        <v>231</v>
      </c>
      <c r="C40" s="141"/>
      <c r="D40" s="75" t="s">
        <v>232</v>
      </c>
      <c r="E40" s="77"/>
      <c r="F40" s="75" t="s">
        <v>234</v>
      </c>
      <c r="G40" s="77"/>
      <c r="H40" s="75" t="s">
        <v>236</v>
      </c>
      <c r="I40" s="77"/>
      <c r="J40" s="75" t="s">
        <v>238</v>
      </c>
      <c r="K40" s="77"/>
      <c r="L40" s="56" t="s">
        <v>240</v>
      </c>
      <c r="M40" s="75" t="s">
        <v>45</v>
      </c>
      <c r="N40" s="77"/>
      <c r="O40" s="56" t="s">
        <v>244</v>
      </c>
      <c r="P40" s="56" t="s">
        <v>248</v>
      </c>
      <c r="Q40" s="12"/>
    </row>
    <row r="41" spans="1:17" x14ac:dyDescent="0.2">
      <c r="A41" s="11"/>
      <c r="B41" s="142"/>
      <c r="C41" s="143"/>
      <c r="D41" s="117" t="s">
        <v>233</v>
      </c>
      <c r="E41" s="118"/>
      <c r="F41" s="117" t="s">
        <v>233</v>
      </c>
      <c r="G41" s="118"/>
      <c r="H41" s="117" t="s">
        <v>233</v>
      </c>
      <c r="I41" s="118"/>
      <c r="J41" s="117" t="s">
        <v>233</v>
      </c>
      <c r="K41" s="118"/>
      <c r="L41" s="57" t="s">
        <v>233</v>
      </c>
      <c r="M41" s="117" t="s">
        <v>242</v>
      </c>
      <c r="N41" s="118"/>
      <c r="O41" s="59" t="s">
        <v>245</v>
      </c>
      <c r="P41" s="59" t="s">
        <v>250</v>
      </c>
      <c r="Q41" s="12"/>
    </row>
    <row r="42" spans="1:17" x14ac:dyDescent="0.2">
      <c r="A42" s="11"/>
      <c r="B42" s="144"/>
      <c r="C42" s="145"/>
      <c r="D42" s="119" t="s">
        <v>235</v>
      </c>
      <c r="E42" s="120"/>
      <c r="F42" s="119" t="s">
        <v>235</v>
      </c>
      <c r="G42" s="120"/>
      <c r="H42" s="119" t="s">
        <v>237</v>
      </c>
      <c r="I42" s="120"/>
      <c r="J42" s="119" t="s">
        <v>239</v>
      </c>
      <c r="K42" s="120"/>
      <c r="L42" s="58" t="s">
        <v>241</v>
      </c>
      <c r="M42" s="119" t="s">
        <v>243</v>
      </c>
      <c r="N42" s="120"/>
      <c r="O42" s="60" t="s">
        <v>247</v>
      </c>
      <c r="P42" s="60" t="s">
        <v>239</v>
      </c>
      <c r="Q42" s="12"/>
    </row>
    <row r="43" spans="1:17" x14ac:dyDescent="0.2">
      <c r="A43" s="11"/>
      <c r="B43" s="138" t="s">
        <v>131</v>
      </c>
      <c r="C43" s="138"/>
      <c r="D43" s="131">
        <f>'Personnel and Fringe'!I37</f>
        <v>71.986330422594435</v>
      </c>
      <c r="E43" s="131"/>
      <c r="F43" s="131">
        <f>'Personnel and Fringe'!I131</f>
        <v>12.952624497469399</v>
      </c>
      <c r="G43" s="131"/>
      <c r="H43" s="131">
        <f>'Indirect Costs-Equipment Use'!G47</f>
        <v>0.39748632142472551</v>
      </c>
      <c r="I43" s="131"/>
      <c r="J43" s="131">
        <f>'Direct &amp; Indirect Costs-Other'!E45</f>
        <v>1.019639075343695</v>
      </c>
      <c r="K43" s="131"/>
      <c r="L43" s="61">
        <f>'Prior Period'!F32</f>
        <v>3.4997666822211855</v>
      </c>
      <c r="M43" s="116">
        <f>SUM(D43:L43)</f>
        <v>89.855846999053426</v>
      </c>
      <c r="N43" s="116"/>
      <c r="O43" s="62" t="s">
        <v>246</v>
      </c>
      <c r="P43" s="62" t="s">
        <v>246</v>
      </c>
      <c r="Q43" s="12"/>
    </row>
    <row r="44" spans="1:17" x14ac:dyDescent="0.2">
      <c r="A44" s="11"/>
      <c r="B44" s="138" t="s">
        <v>147</v>
      </c>
      <c r="C44" s="138"/>
      <c r="D44" s="131">
        <f>'Personnel and Fringe'!I46</f>
        <v>46.585970690909093</v>
      </c>
      <c r="E44" s="131"/>
      <c r="F44" s="131">
        <f>'Personnel and Fringe'!I131</f>
        <v>12.952624497469399</v>
      </c>
      <c r="G44" s="131"/>
      <c r="H44" s="131">
        <f>'Indirect Costs-Equipment Use'!G47</f>
        <v>0.39748632142472551</v>
      </c>
      <c r="I44" s="131"/>
      <c r="J44" s="131">
        <f>'Direct &amp; Indirect Costs-Other'!E45</f>
        <v>1.019639075343695</v>
      </c>
      <c r="K44" s="131"/>
      <c r="L44" s="61">
        <f>'Prior Period'!F32</f>
        <v>3.4997666822211855</v>
      </c>
      <c r="M44" s="116">
        <f t="shared" ref="M44:M48" si="0">SUM(D44:L44)</f>
        <v>64.455487267368099</v>
      </c>
      <c r="N44" s="116"/>
      <c r="O44" s="62" t="s">
        <v>246</v>
      </c>
      <c r="P44" s="62" t="s">
        <v>246</v>
      </c>
      <c r="Q44" s="12"/>
    </row>
    <row r="45" spans="1:17" x14ac:dyDescent="0.2">
      <c r="A45" s="11"/>
      <c r="B45" s="138" t="s">
        <v>163</v>
      </c>
      <c r="C45" s="138"/>
      <c r="D45" s="131">
        <f>'Personnel and Fringe'!I66</f>
        <v>43.733300451763334</v>
      </c>
      <c r="E45" s="131"/>
      <c r="F45" s="131">
        <f>'Personnel and Fringe'!I131</f>
        <v>12.952624497469399</v>
      </c>
      <c r="G45" s="131"/>
      <c r="H45" s="131">
        <f>'Indirect Costs-Equipment Use'!G47</f>
        <v>0.39748632142472551</v>
      </c>
      <c r="I45" s="131"/>
      <c r="J45" s="131">
        <f>'Direct &amp; Indirect Costs-Other'!E45</f>
        <v>1.019639075343695</v>
      </c>
      <c r="K45" s="131"/>
      <c r="L45" s="61">
        <f>'Prior Period'!F32</f>
        <v>3.4997666822211855</v>
      </c>
      <c r="M45" s="116">
        <f t="shared" si="0"/>
        <v>61.60281702822234</v>
      </c>
      <c r="N45" s="116"/>
      <c r="O45" s="62" t="s">
        <v>246</v>
      </c>
      <c r="P45" s="62" t="s">
        <v>246</v>
      </c>
      <c r="Q45" s="12"/>
    </row>
    <row r="46" spans="1:17" x14ac:dyDescent="0.2">
      <c r="A46" s="11"/>
      <c r="B46" s="138" t="s">
        <v>165</v>
      </c>
      <c r="C46" s="138"/>
      <c r="D46" s="131">
        <f>'Personnel and Fringe'!I81</f>
        <v>70.101495980755743</v>
      </c>
      <c r="E46" s="131"/>
      <c r="F46" s="131">
        <f>'Personnel and Fringe'!I131</f>
        <v>12.952624497469399</v>
      </c>
      <c r="G46" s="131"/>
      <c r="H46" s="131">
        <f>'Indirect Costs-Equipment Use'!G47</f>
        <v>0.39748632142472551</v>
      </c>
      <c r="I46" s="131"/>
      <c r="J46" s="131">
        <f>'Direct &amp; Indirect Costs-Other'!E45</f>
        <v>1.019639075343695</v>
      </c>
      <c r="K46" s="131"/>
      <c r="L46" s="61">
        <f>'Prior Period'!F32</f>
        <v>3.4997666822211855</v>
      </c>
      <c r="M46" s="116">
        <f t="shared" si="0"/>
        <v>87.971012557214749</v>
      </c>
      <c r="N46" s="116"/>
      <c r="O46" s="62" t="s">
        <v>246</v>
      </c>
      <c r="P46" s="62" t="s">
        <v>246</v>
      </c>
      <c r="Q46" s="12"/>
    </row>
    <row r="47" spans="1:17" x14ac:dyDescent="0.2">
      <c r="A47" s="11"/>
      <c r="B47" s="138" t="s">
        <v>249</v>
      </c>
      <c r="C47" s="138"/>
      <c r="D47" s="131">
        <f>'Personnel and Fringe'!I93</f>
        <v>11.940578677462888</v>
      </c>
      <c r="E47" s="131"/>
      <c r="F47" s="131">
        <f>'Personnel and Fringe'!I131</f>
        <v>12.952624497469399</v>
      </c>
      <c r="G47" s="131"/>
      <c r="H47" s="131">
        <f>'Indirect Costs-Equipment Use'!G47</f>
        <v>0.39748632142472551</v>
      </c>
      <c r="I47" s="131"/>
      <c r="J47" s="131">
        <f>'Direct &amp; Indirect Costs-Other'!E45</f>
        <v>1.019639075343695</v>
      </c>
      <c r="K47" s="131"/>
      <c r="L47" s="61">
        <f>'Prior Period'!F32</f>
        <v>3.4997666822211855</v>
      </c>
      <c r="M47" s="116">
        <f t="shared" si="0"/>
        <v>29.810095253921894</v>
      </c>
      <c r="N47" s="116"/>
      <c r="O47" s="62" t="s">
        <v>246</v>
      </c>
      <c r="P47" s="62" t="s">
        <v>246</v>
      </c>
      <c r="Q47" s="12"/>
    </row>
    <row r="48" spans="1:17" x14ac:dyDescent="0.2">
      <c r="A48" s="11"/>
      <c r="B48" s="138" t="s">
        <v>182</v>
      </c>
      <c r="C48" s="138"/>
      <c r="D48" s="131">
        <f>'Personnel and Fringe'!I103</f>
        <v>73.724696501918302</v>
      </c>
      <c r="E48" s="131"/>
      <c r="F48" s="131">
        <f>'Personnel and Fringe'!I131</f>
        <v>12.952624497469399</v>
      </c>
      <c r="G48" s="131"/>
      <c r="H48" s="131">
        <f>'Indirect Costs-Equipment Use'!G47</f>
        <v>0.39748632142472551</v>
      </c>
      <c r="I48" s="131"/>
      <c r="J48" s="131">
        <f>'Direct &amp; Indirect Costs-Other'!E45</f>
        <v>1.019639075343695</v>
      </c>
      <c r="K48" s="131"/>
      <c r="L48" s="61">
        <f>'Prior Period'!F32</f>
        <v>3.4997666822211855</v>
      </c>
      <c r="M48" s="116">
        <f t="shared" si="0"/>
        <v>91.594213078377294</v>
      </c>
      <c r="N48" s="116"/>
      <c r="O48" s="62" t="s">
        <v>246</v>
      </c>
      <c r="P48" s="62" t="s">
        <v>246</v>
      </c>
      <c r="Q48" s="12"/>
    </row>
    <row r="49" spans="1:17" x14ac:dyDescent="0.2">
      <c r="A49" s="11"/>
      <c r="B49" s="139"/>
      <c r="C49" s="139"/>
      <c r="D49" s="130"/>
      <c r="E49" s="130"/>
      <c r="F49" s="130"/>
      <c r="G49" s="130"/>
      <c r="H49" s="130"/>
      <c r="I49" s="130"/>
      <c r="J49" s="130"/>
      <c r="K49" s="130"/>
      <c r="L49" s="63"/>
      <c r="M49" s="116">
        <f t="shared" ref="M49:M54" si="1">SUM(D49:L49)</f>
        <v>0</v>
      </c>
      <c r="N49" s="116"/>
      <c r="O49" s="62" t="s">
        <v>246</v>
      </c>
      <c r="P49" s="62" t="s">
        <v>246</v>
      </c>
      <c r="Q49" s="12"/>
    </row>
    <row r="50" spans="1:17" x14ac:dyDescent="0.2">
      <c r="A50" s="11"/>
      <c r="B50" s="139"/>
      <c r="C50" s="139"/>
      <c r="D50" s="130"/>
      <c r="E50" s="130"/>
      <c r="F50" s="130"/>
      <c r="G50" s="130"/>
      <c r="H50" s="130"/>
      <c r="I50" s="130"/>
      <c r="J50" s="130"/>
      <c r="K50" s="130"/>
      <c r="L50" s="63"/>
      <c r="M50" s="116">
        <f t="shared" si="1"/>
        <v>0</v>
      </c>
      <c r="N50" s="116"/>
      <c r="O50" s="62" t="s">
        <v>246</v>
      </c>
      <c r="P50" s="62" t="s">
        <v>246</v>
      </c>
      <c r="Q50" s="12"/>
    </row>
    <row r="51" spans="1:17" x14ac:dyDescent="0.2">
      <c r="A51" s="11"/>
      <c r="B51" s="139"/>
      <c r="C51" s="139"/>
      <c r="D51" s="130"/>
      <c r="E51" s="130"/>
      <c r="F51" s="130"/>
      <c r="G51" s="130"/>
      <c r="H51" s="130"/>
      <c r="I51" s="130"/>
      <c r="J51" s="130"/>
      <c r="K51" s="130"/>
      <c r="L51" s="64"/>
      <c r="M51" s="116">
        <f t="shared" si="1"/>
        <v>0</v>
      </c>
      <c r="N51" s="116"/>
      <c r="O51" s="62" t="s">
        <v>246</v>
      </c>
      <c r="P51" s="62" t="s">
        <v>246</v>
      </c>
      <c r="Q51" s="12"/>
    </row>
    <row r="52" spans="1:17" x14ac:dyDescent="0.2">
      <c r="A52" s="11"/>
      <c r="B52" s="139"/>
      <c r="C52" s="139"/>
      <c r="D52" s="130"/>
      <c r="E52" s="130"/>
      <c r="F52" s="130"/>
      <c r="G52" s="130"/>
      <c r="H52" s="130"/>
      <c r="I52" s="130"/>
      <c r="J52" s="130"/>
      <c r="K52" s="130"/>
      <c r="L52" s="63"/>
      <c r="M52" s="116">
        <f t="shared" si="1"/>
        <v>0</v>
      </c>
      <c r="N52" s="116"/>
      <c r="O52" s="62" t="s">
        <v>246</v>
      </c>
      <c r="P52" s="62" t="s">
        <v>246</v>
      </c>
      <c r="Q52" s="12"/>
    </row>
    <row r="53" spans="1:17" x14ac:dyDescent="0.2">
      <c r="A53" s="11"/>
      <c r="B53" s="139"/>
      <c r="C53" s="139"/>
      <c r="D53" s="130"/>
      <c r="E53" s="130"/>
      <c r="F53" s="130"/>
      <c r="G53" s="130"/>
      <c r="H53" s="130"/>
      <c r="I53" s="130"/>
      <c r="J53" s="130"/>
      <c r="K53" s="130"/>
      <c r="L53" s="61"/>
      <c r="M53" s="116">
        <f t="shared" si="1"/>
        <v>0</v>
      </c>
      <c r="N53" s="116"/>
      <c r="O53" s="62" t="s">
        <v>246</v>
      </c>
      <c r="P53" s="62" t="s">
        <v>246</v>
      </c>
      <c r="Q53" s="12"/>
    </row>
    <row r="54" spans="1:17" x14ac:dyDescent="0.2">
      <c r="A54" s="11"/>
      <c r="B54" s="139"/>
      <c r="C54" s="139"/>
      <c r="D54" s="130"/>
      <c r="E54" s="130"/>
      <c r="F54" s="130"/>
      <c r="G54" s="130"/>
      <c r="H54" s="130"/>
      <c r="I54" s="130"/>
      <c r="J54" s="130"/>
      <c r="K54" s="130"/>
      <c r="L54" s="63"/>
      <c r="M54" s="116">
        <f t="shared" si="1"/>
        <v>0</v>
      </c>
      <c r="N54" s="116"/>
      <c r="O54" s="62" t="s">
        <v>246</v>
      </c>
      <c r="P54" s="62" t="s">
        <v>246</v>
      </c>
      <c r="Q54" s="12"/>
    </row>
    <row r="55" spans="1:17" ht="3.95" customHeight="1" x14ac:dyDescent="0.2">
      <c r="A55" s="17"/>
      <c r="B55" s="92"/>
      <c r="C55" s="92"/>
      <c r="D55" s="92"/>
      <c r="E55" s="92"/>
      <c r="F55" s="92"/>
      <c r="G55" s="92"/>
      <c r="H55" s="92"/>
      <c r="I55" s="92"/>
      <c r="J55" s="92"/>
      <c r="K55" s="92"/>
      <c r="L55" s="92"/>
      <c r="M55" s="92"/>
      <c r="N55" s="92"/>
      <c r="O55" s="92"/>
      <c r="P55" s="92"/>
      <c r="Q55" s="18"/>
    </row>
    <row r="56" spans="1:17" ht="3.95" customHeight="1" x14ac:dyDescent="0.2"/>
    <row r="57" spans="1:17" x14ac:dyDescent="0.2">
      <c r="A57" s="93" t="s">
        <v>116</v>
      </c>
      <c r="B57" s="94"/>
      <c r="C57" s="94"/>
      <c r="D57" s="94"/>
      <c r="E57" s="94"/>
      <c r="F57" s="94"/>
      <c r="G57" s="94"/>
      <c r="H57" s="94"/>
      <c r="I57" s="94"/>
      <c r="J57" s="94"/>
      <c r="K57" s="94"/>
      <c r="L57" s="94"/>
      <c r="M57" s="94"/>
      <c r="N57" s="94"/>
      <c r="O57" s="94"/>
      <c r="P57" s="94"/>
      <c r="Q57" s="95"/>
    </row>
    <row r="58" spans="1:17" x14ac:dyDescent="0.2">
      <c r="A58" s="9"/>
      <c r="B58" s="90" t="s">
        <v>24</v>
      </c>
      <c r="C58" s="90"/>
      <c r="D58" s="90"/>
      <c r="E58" s="90"/>
      <c r="F58" s="90"/>
      <c r="G58" s="90"/>
      <c r="H58" s="78"/>
      <c r="I58" s="78"/>
      <c r="J58" s="78"/>
      <c r="K58" s="78"/>
      <c r="L58" s="78"/>
      <c r="M58" s="78"/>
      <c r="N58" s="78"/>
      <c r="O58" s="78"/>
      <c r="P58" s="78"/>
      <c r="Q58" s="10"/>
    </row>
    <row r="59" spans="1:17" x14ac:dyDescent="0.2">
      <c r="A59" s="9"/>
      <c r="B59" s="78"/>
      <c r="C59" s="78"/>
      <c r="D59" s="78"/>
      <c r="E59" s="78"/>
      <c r="F59" s="78"/>
      <c r="G59" s="78"/>
      <c r="H59" s="78"/>
      <c r="I59" s="78"/>
      <c r="J59" s="78"/>
      <c r="K59" s="78"/>
      <c r="L59" s="78"/>
      <c r="M59" s="78"/>
      <c r="N59" s="78"/>
      <c r="O59" s="78"/>
      <c r="P59" s="78"/>
      <c r="Q59" s="10"/>
    </row>
    <row r="60" spans="1:17" x14ac:dyDescent="0.2">
      <c r="A60" s="9"/>
      <c r="B60" s="78"/>
      <c r="C60" s="78"/>
      <c r="D60" s="78"/>
      <c r="E60" s="78"/>
      <c r="F60" s="78"/>
      <c r="G60" s="78"/>
      <c r="H60" s="78"/>
      <c r="I60" s="78"/>
      <c r="J60" s="78"/>
      <c r="K60" s="78"/>
      <c r="L60" s="78"/>
      <c r="M60" s="78"/>
      <c r="N60" s="78"/>
      <c r="O60" s="78"/>
      <c r="P60" s="78"/>
      <c r="Q60" s="10"/>
    </row>
    <row r="61" spans="1:17" x14ac:dyDescent="0.2">
      <c r="A61" s="9"/>
      <c r="B61" s="90" t="s">
        <v>23</v>
      </c>
      <c r="C61" s="90"/>
      <c r="D61" s="90"/>
      <c r="E61" s="90"/>
      <c r="F61" s="90"/>
      <c r="G61" s="90"/>
      <c r="H61" s="91"/>
      <c r="I61" s="91"/>
      <c r="J61" s="91"/>
      <c r="K61" s="91"/>
      <c r="L61" s="91"/>
      <c r="M61" s="91"/>
      <c r="N61" s="91"/>
      <c r="O61" s="91"/>
      <c r="P61" s="91"/>
      <c r="Q61" s="10"/>
    </row>
    <row r="62" spans="1:17" x14ac:dyDescent="0.2">
      <c r="A62" s="9"/>
      <c r="B62" s="78"/>
      <c r="C62" s="78"/>
      <c r="D62" s="78"/>
      <c r="E62" s="78"/>
      <c r="F62" s="78"/>
      <c r="G62" s="78"/>
      <c r="H62" s="78"/>
      <c r="I62" s="78"/>
      <c r="J62" s="78"/>
      <c r="K62" s="78"/>
      <c r="L62" s="78"/>
      <c r="M62" s="78"/>
      <c r="N62" s="78"/>
      <c r="O62" s="78"/>
      <c r="P62" s="78"/>
      <c r="Q62" s="10"/>
    </row>
    <row r="63" spans="1:17" x14ac:dyDescent="0.2">
      <c r="A63" s="9"/>
      <c r="B63" s="78"/>
      <c r="C63" s="78"/>
      <c r="D63" s="78"/>
      <c r="E63" s="78"/>
      <c r="F63" s="78"/>
      <c r="G63" s="78"/>
      <c r="H63" s="78"/>
      <c r="I63" s="78"/>
      <c r="J63" s="78"/>
      <c r="K63" s="78"/>
      <c r="L63" s="78"/>
      <c r="M63" s="78"/>
      <c r="N63" s="78"/>
      <c r="O63" s="78"/>
      <c r="P63" s="78"/>
      <c r="Q63" s="10"/>
    </row>
    <row r="64" spans="1:17" x14ac:dyDescent="0.2">
      <c r="A64" s="9"/>
      <c r="B64" s="90" t="s">
        <v>22</v>
      </c>
      <c r="C64" s="90"/>
      <c r="D64" s="90"/>
      <c r="E64" s="90"/>
      <c r="F64" s="90"/>
      <c r="G64" s="90"/>
      <c r="H64" s="91"/>
      <c r="I64" s="91"/>
      <c r="J64" s="91"/>
      <c r="K64" s="91"/>
      <c r="L64" s="91"/>
      <c r="M64" s="91"/>
      <c r="N64" s="91"/>
      <c r="O64" s="91"/>
      <c r="P64" s="91"/>
      <c r="Q64" s="10"/>
    </row>
    <row r="65" spans="1:17" x14ac:dyDescent="0.2">
      <c r="A65" s="9"/>
      <c r="B65" s="78"/>
      <c r="C65" s="78"/>
      <c r="D65" s="78"/>
      <c r="E65" s="78"/>
      <c r="F65" s="78"/>
      <c r="G65" s="78"/>
      <c r="H65" s="78"/>
      <c r="I65" s="78"/>
      <c r="J65" s="78"/>
      <c r="K65" s="78"/>
      <c r="L65" s="78"/>
      <c r="M65" s="78"/>
      <c r="N65" s="78"/>
      <c r="O65" s="78"/>
      <c r="P65" s="78"/>
      <c r="Q65" s="10"/>
    </row>
    <row r="66" spans="1:17" x14ac:dyDescent="0.2">
      <c r="A66" s="9"/>
      <c r="B66" s="78"/>
      <c r="C66" s="78"/>
      <c r="D66" s="78"/>
      <c r="E66" s="78"/>
      <c r="F66" s="78"/>
      <c r="G66" s="78"/>
      <c r="H66" s="78"/>
      <c r="I66" s="78"/>
      <c r="J66" s="78"/>
      <c r="K66" s="78"/>
      <c r="L66" s="78"/>
      <c r="M66" s="78"/>
      <c r="N66" s="78"/>
      <c r="O66" s="78"/>
      <c r="P66" s="78"/>
      <c r="Q66" s="10"/>
    </row>
    <row r="67" spans="1:17" x14ac:dyDescent="0.2">
      <c r="A67" s="9"/>
      <c r="B67" s="96" t="s">
        <v>263</v>
      </c>
      <c r="C67" s="96"/>
      <c r="D67" s="96"/>
      <c r="E67" s="96"/>
      <c r="F67" s="96"/>
      <c r="G67" s="96"/>
      <c r="H67" s="96"/>
      <c r="I67" s="96"/>
      <c r="J67" s="96"/>
      <c r="K67" s="91"/>
      <c r="L67" s="91"/>
      <c r="M67" s="91"/>
      <c r="N67" s="91"/>
      <c r="O67" s="91"/>
      <c r="P67" s="91"/>
      <c r="Q67" s="10"/>
    </row>
    <row r="68" spans="1:17" x14ac:dyDescent="0.2">
      <c r="A68" s="9"/>
      <c r="B68" s="78"/>
      <c r="C68" s="78"/>
      <c r="D68" s="78"/>
      <c r="E68" s="78"/>
      <c r="F68" s="78"/>
      <c r="G68" s="78"/>
      <c r="H68" s="78"/>
      <c r="I68" s="78"/>
      <c r="J68" s="78"/>
      <c r="K68" s="78"/>
      <c r="L68" s="78"/>
      <c r="M68" s="78"/>
      <c r="N68" s="78"/>
      <c r="O68" s="78"/>
      <c r="P68" s="78"/>
      <c r="Q68" s="10"/>
    </row>
    <row r="69" spans="1:17" x14ac:dyDescent="0.2">
      <c r="A69" s="9"/>
      <c r="B69" s="78"/>
      <c r="C69" s="78"/>
      <c r="D69" s="78"/>
      <c r="E69" s="78"/>
      <c r="F69" s="78"/>
      <c r="G69" s="78"/>
      <c r="H69" s="78"/>
      <c r="I69" s="78"/>
      <c r="J69" s="78"/>
      <c r="K69" s="78"/>
      <c r="L69" s="78"/>
      <c r="M69" s="78"/>
      <c r="N69" s="78"/>
      <c r="O69" s="78"/>
      <c r="P69" s="78"/>
      <c r="Q69" s="10"/>
    </row>
    <row r="70" spans="1:17" ht="3.95" customHeight="1" x14ac:dyDescent="0.2">
      <c r="A70" s="17"/>
      <c r="B70" s="19"/>
      <c r="C70" s="19"/>
      <c r="D70" s="19"/>
      <c r="E70" s="19"/>
      <c r="F70" s="19"/>
      <c r="G70" s="19"/>
      <c r="H70" s="19"/>
      <c r="I70" s="19"/>
      <c r="J70" s="19"/>
      <c r="K70" s="19"/>
      <c r="L70" s="19"/>
      <c r="M70" s="19"/>
      <c r="N70" s="19"/>
      <c r="O70" s="19"/>
      <c r="P70" s="19"/>
      <c r="Q70" s="18"/>
    </row>
    <row r="71" spans="1:17" ht="3.95" customHeight="1" x14ac:dyDescent="0.2"/>
    <row r="72" spans="1:17" x14ac:dyDescent="0.2">
      <c r="A72" s="93" t="s">
        <v>26</v>
      </c>
      <c r="B72" s="94"/>
      <c r="C72" s="94"/>
      <c r="D72" s="94"/>
      <c r="E72" s="94"/>
      <c r="F72" s="94"/>
      <c r="G72" s="94"/>
      <c r="H72" s="94"/>
      <c r="I72" s="94"/>
      <c r="J72" s="94"/>
      <c r="K72" s="94"/>
      <c r="L72" s="94"/>
      <c r="M72" s="94"/>
      <c r="N72" s="94"/>
      <c r="O72" s="94"/>
      <c r="P72" s="94"/>
      <c r="Q72" s="95"/>
    </row>
    <row r="73" spans="1:17" ht="15" customHeight="1" x14ac:dyDescent="0.2">
      <c r="A73" s="9"/>
      <c r="B73" s="90" t="s">
        <v>27</v>
      </c>
      <c r="C73" s="90"/>
      <c r="D73" s="8"/>
      <c r="E73" s="78"/>
      <c r="F73" s="78"/>
      <c r="G73" s="78"/>
      <c r="H73" s="8"/>
      <c r="I73" s="146"/>
      <c r="J73" s="146"/>
      <c r="K73" s="146"/>
      <c r="L73" s="146"/>
      <c r="M73" s="8"/>
      <c r="N73" s="79"/>
      <c r="O73" s="79"/>
      <c r="P73" s="79"/>
      <c r="Q73" s="10"/>
    </row>
    <row r="74" spans="1:17" x14ac:dyDescent="0.2">
      <c r="A74" s="9"/>
      <c r="B74" s="20"/>
      <c r="C74" s="20"/>
      <c r="D74" s="20"/>
      <c r="E74" s="80" t="s">
        <v>28</v>
      </c>
      <c r="F74" s="80"/>
      <c r="G74" s="80"/>
      <c r="H74" s="20"/>
      <c r="I74" s="80" t="s">
        <v>29</v>
      </c>
      <c r="J74" s="80"/>
      <c r="K74" s="80"/>
      <c r="L74" s="80"/>
      <c r="M74" s="20"/>
      <c r="N74" s="81" t="s">
        <v>30</v>
      </c>
      <c r="O74" s="81"/>
      <c r="P74" s="81"/>
      <c r="Q74" s="10"/>
    </row>
    <row r="75" spans="1:17" ht="15" customHeight="1" x14ac:dyDescent="0.2">
      <c r="A75" s="9"/>
      <c r="B75" s="88" t="s">
        <v>125</v>
      </c>
      <c r="C75" s="88"/>
      <c r="D75" s="8"/>
      <c r="E75" s="78"/>
      <c r="F75" s="78"/>
      <c r="G75" s="78"/>
      <c r="H75" s="8"/>
      <c r="I75" s="146"/>
      <c r="J75" s="146"/>
      <c r="K75" s="146"/>
      <c r="L75" s="146"/>
      <c r="M75" s="8"/>
      <c r="N75" s="79"/>
      <c r="O75" s="79"/>
      <c r="P75" s="79"/>
      <c r="Q75" s="10"/>
    </row>
    <row r="76" spans="1:17" x14ac:dyDescent="0.2">
      <c r="A76" s="9"/>
      <c r="B76" s="88"/>
      <c r="C76" s="88"/>
      <c r="D76" s="20"/>
      <c r="E76" s="80" t="s">
        <v>28</v>
      </c>
      <c r="F76" s="80"/>
      <c r="G76" s="80"/>
      <c r="H76" s="20"/>
      <c r="I76" s="80" t="s">
        <v>29</v>
      </c>
      <c r="J76" s="80"/>
      <c r="K76" s="80"/>
      <c r="L76" s="80"/>
      <c r="M76" s="20"/>
      <c r="N76" s="81" t="s">
        <v>30</v>
      </c>
      <c r="O76" s="81"/>
      <c r="P76" s="81"/>
      <c r="Q76" s="10"/>
    </row>
    <row r="77" spans="1:17" ht="3.95" customHeight="1" x14ac:dyDescent="0.2">
      <c r="A77" s="17"/>
      <c r="B77" s="19"/>
      <c r="C77" s="19"/>
      <c r="D77" s="19"/>
      <c r="E77" s="19"/>
      <c r="F77" s="19"/>
      <c r="G77" s="19"/>
      <c r="H77" s="19"/>
      <c r="I77" s="19"/>
      <c r="J77" s="19"/>
      <c r="K77" s="19"/>
      <c r="L77" s="19"/>
      <c r="M77" s="19"/>
      <c r="N77" s="19"/>
      <c r="O77" s="19"/>
      <c r="P77" s="19"/>
      <c r="Q77" s="18"/>
    </row>
    <row r="78" spans="1:17" ht="3.95" customHeight="1" x14ac:dyDescent="0.2"/>
    <row r="79" spans="1:17" x14ac:dyDescent="0.2">
      <c r="A79" s="82" t="s">
        <v>261</v>
      </c>
      <c r="B79" s="83"/>
      <c r="C79" s="83"/>
      <c r="D79" s="83"/>
      <c r="E79" s="83"/>
      <c r="F79" s="83"/>
      <c r="G79" s="84"/>
      <c r="I79" s="75" t="s">
        <v>31</v>
      </c>
      <c r="J79" s="76"/>
      <c r="K79" s="76"/>
      <c r="L79" s="76"/>
      <c r="M79" s="76"/>
      <c r="N79" s="76"/>
      <c r="O79" s="76"/>
      <c r="P79" s="76"/>
      <c r="Q79" s="77"/>
    </row>
    <row r="80" spans="1:17" x14ac:dyDescent="0.2">
      <c r="A80" s="85" t="s">
        <v>260</v>
      </c>
      <c r="B80" s="86"/>
      <c r="C80" s="86"/>
      <c r="D80" s="86"/>
      <c r="E80" s="86"/>
      <c r="F80" s="86"/>
      <c r="G80" s="87"/>
      <c r="I80" s="73" t="s">
        <v>32</v>
      </c>
      <c r="J80" s="74"/>
      <c r="K80" s="89"/>
      <c r="L80" s="89"/>
      <c r="M80" s="8"/>
      <c r="N80" s="48" t="s">
        <v>33</v>
      </c>
      <c r="O80" s="89"/>
      <c r="P80" s="89"/>
      <c r="Q80" s="10"/>
    </row>
    <row r="81" spans="1:17" ht="3.95" customHeight="1" x14ac:dyDescent="0.2">
      <c r="A81" s="17"/>
      <c r="B81" s="19"/>
      <c r="C81" s="19"/>
      <c r="D81" s="19"/>
      <c r="E81" s="19"/>
      <c r="F81" s="19"/>
      <c r="G81" s="18"/>
      <c r="I81" s="17"/>
      <c r="J81" s="19"/>
      <c r="K81" s="19"/>
      <c r="L81" s="19"/>
      <c r="M81" s="19"/>
      <c r="N81" s="19"/>
      <c r="O81" s="19"/>
      <c r="P81" s="19"/>
      <c r="Q81" s="18"/>
    </row>
  </sheetData>
  <mergeCells count="187">
    <mergeCell ref="B49:C49"/>
    <mergeCell ref="B51:C51"/>
    <mergeCell ref="B52:C52"/>
    <mergeCell ref="B53:C53"/>
    <mergeCell ref="B54:C54"/>
    <mergeCell ref="B40:C42"/>
    <mergeCell ref="K80:L80"/>
    <mergeCell ref="I73:L73"/>
    <mergeCell ref="I75:L75"/>
    <mergeCell ref="I74:L74"/>
    <mergeCell ref="I76:L76"/>
    <mergeCell ref="B50:C50"/>
    <mergeCell ref="D50:E50"/>
    <mergeCell ref="F50:G50"/>
    <mergeCell ref="H50:I50"/>
    <mergeCell ref="J50:K50"/>
    <mergeCell ref="B59:P59"/>
    <mergeCell ref="B62:P62"/>
    <mergeCell ref="B65:P65"/>
    <mergeCell ref="B68:P68"/>
    <mergeCell ref="B43:C43"/>
    <mergeCell ref="B44:C44"/>
    <mergeCell ref="B45:C45"/>
    <mergeCell ref="B46:C46"/>
    <mergeCell ref="B47:C47"/>
    <mergeCell ref="B48:C48"/>
    <mergeCell ref="F49:G49"/>
    <mergeCell ref="F51:G51"/>
    <mergeCell ref="F52:G52"/>
    <mergeCell ref="F53:G53"/>
    <mergeCell ref="F54:G54"/>
    <mergeCell ref="D40:E40"/>
    <mergeCell ref="D41:E41"/>
    <mergeCell ref="D42:E42"/>
    <mergeCell ref="D43:E43"/>
    <mergeCell ref="D44:E44"/>
    <mergeCell ref="D45:E45"/>
    <mergeCell ref="D46:E46"/>
    <mergeCell ref="D47:E47"/>
    <mergeCell ref="D48:E48"/>
    <mergeCell ref="D49:E49"/>
    <mergeCell ref="D51:E51"/>
    <mergeCell ref="D52:E52"/>
    <mergeCell ref="D53:E53"/>
    <mergeCell ref="D54:E54"/>
    <mergeCell ref="F40:G40"/>
    <mergeCell ref="F41:G41"/>
    <mergeCell ref="F42:G42"/>
    <mergeCell ref="F46:G46"/>
    <mergeCell ref="F47:G47"/>
    <mergeCell ref="F48:G48"/>
    <mergeCell ref="J54:K54"/>
    <mergeCell ref="H40:I40"/>
    <mergeCell ref="H41:I41"/>
    <mergeCell ref="H42:I42"/>
    <mergeCell ref="H43:I43"/>
    <mergeCell ref="H44:I44"/>
    <mergeCell ref="H45:I45"/>
    <mergeCell ref="H46:I46"/>
    <mergeCell ref="H47:I47"/>
    <mergeCell ref="H48:I48"/>
    <mergeCell ref="H49:I49"/>
    <mergeCell ref="H51:I51"/>
    <mergeCell ref="H52:I52"/>
    <mergeCell ref="H53:I53"/>
    <mergeCell ref="H54:I54"/>
    <mergeCell ref="J44:K44"/>
    <mergeCell ref="J45:K45"/>
    <mergeCell ref="J46:K46"/>
    <mergeCell ref="J47:K47"/>
    <mergeCell ref="J48:K48"/>
    <mergeCell ref="J49:K49"/>
    <mergeCell ref="J51:K51"/>
    <mergeCell ref="J52:K52"/>
    <mergeCell ref="J53:K53"/>
    <mergeCell ref="O24:P24"/>
    <mergeCell ref="O25:P25"/>
    <mergeCell ref="O26:P26"/>
    <mergeCell ref="J40:K40"/>
    <mergeCell ref="J41:K41"/>
    <mergeCell ref="J42:K42"/>
    <mergeCell ref="J43:K43"/>
    <mergeCell ref="K33:L33"/>
    <mergeCell ref="K35:L35"/>
    <mergeCell ref="B37:P37"/>
    <mergeCell ref="M53:N53"/>
    <mergeCell ref="M40:N40"/>
    <mergeCell ref="B31:P31"/>
    <mergeCell ref="B36:P36"/>
    <mergeCell ref="B38:P38"/>
    <mergeCell ref="F43:G43"/>
    <mergeCell ref="F44:G44"/>
    <mergeCell ref="F45:G45"/>
    <mergeCell ref="B32:P32"/>
    <mergeCell ref="B28:P28"/>
    <mergeCell ref="B39:P39"/>
    <mergeCell ref="G5:P5"/>
    <mergeCell ref="E26:G26"/>
    <mergeCell ref="E10:P10"/>
    <mergeCell ref="B15:P15"/>
    <mergeCell ref="K23:P23"/>
    <mergeCell ref="B23:I23"/>
    <mergeCell ref="N12:P12"/>
    <mergeCell ref="E12:I12"/>
    <mergeCell ref="B11:P11"/>
    <mergeCell ref="K12:L12"/>
    <mergeCell ref="K24:L24"/>
    <mergeCell ref="K25:L25"/>
    <mergeCell ref="K26:L26"/>
    <mergeCell ref="B14:G14"/>
    <mergeCell ref="B12:C12"/>
    <mergeCell ref="B13:P13"/>
    <mergeCell ref="B17:C17"/>
    <mergeCell ref="K17:P17"/>
    <mergeCell ref="B16:P16"/>
    <mergeCell ref="B19:P19"/>
    <mergeCell ref="B6:C6"/>
    <mergeCell ref="B9:P9"/>
    <mergeCell ref="B8:C8"/>
    <mergeCell ref="H14:P14"/>
    <mergeCell ref="M54:N54"/>
    <mergeCell ref="M46:N46"/>
    <mergeCell ref="M47:N47"/>
    <mergeCell ref="M49:N49"/>
    <mergeCell ref="M51:N51"/>
    <mergeCell ref="M41:N41"/>
    <mergeCell ref="M48:N48"/>
    <mergeCell ref="M42:N42"/>
    <mergeCell ref="M44:N44"/>
    <mergeCell ref="M43:N43"/>
    <mergeCell ref="M50:N50"/>
    <mergeCell ref="M45:N45"/>
    <mergeCell ref="M52:N52"/>
    <mergeCell ref="B27:P27"/>
    <mergeCell ref="B29:P29"/>
    <mergeCell ref="B30:P30"/>
    <mergeCell ref="C24:I24"/>
    <mergeCell ref="A1:Q1"/>
    <mergeCell ref="A2:Q2"/>
    <mergeCell ref="A3:Q3"/>
    <mergeCell ref="N35:P35"/>
    <mergeCell ref="N33:P33"/>
    <mergeCell ref="B34:P34"/>
    <mergeCell ref="B18:P18"/>
    <mergeCell ref="A20:Q20"/>
    <mergeCell ref="G33:H33"/>
    <mergeCell ref="G35:H35"/>
    <mergeCell ref="B21:C21"/>
    <mergeCell ref="E21:I21"/>
    <mergeCell ref="N21:P21"/>
    <mergeCell ref="B22:P22"/>
    <mergeCell ref="A4:Q4"/>
    <mergeCell ref="I6:P6"/>
    <mergeCell ref="C25:I25"/>
    <mergeCell ref="B5:C5"/>
    <mergeCell ref="B7:P7"/>
    <mergeCell ref="K8:P8"/>
    <mergeCell ref="A72:Q72"/>
    <mergeCell ref="N73:P73"/>
    <mergeCell ref="N74:P74"/>
    <mergeCell ref="E73:G73"/>
    <mergeCell ref="E74:G74"/>
    <mergeCell ref="B73:C73"/>
    <mergeCell ref="B66:P66"/>
    <mergeCell ref="B67:J67"/>
    <mergeCell ref="K67:P67"/>
    <mergeCell ref="B69:P69"/>
    <mergeCell ref="B58:G58"/>
    <mergeCell ref="B61:G61"/>
    <mergeCell ref="B64:G64"/>
    <mergeCell ref="H58:P58"/>
    <mergeCell ref="B60:P60"/>
    <mergeCell ref="H61:P61"/>
    <mergeCell ref="B63:P63"/>
    <mergeCell ref="H64:P64"/>
    <mergeCell ref="B55:P55"/>
    <mergeCell ref="A57:Q57"/>
    <mergeCell ref="I80:J80"/>
    <mergeCell ref="I79:Q79"/>
    <mergeCell ref="E75:G75"/>
    <mergeCell ref="N75:P75"/>
    <mergeCell ref="E76:G76"/>
    <mergeCell ref="N76:P76"/>
    <mergeCell ref="A79:G79"/>
    <mergeCell ref="A80:G80"/>
    <mergeCell ref="B75:C76"/>
    <mergeCell ref="O80:P80"/>
  </mergeCells>
  <dataValidations count="2">
    <dataValidation type="list" allowBlank="1" showInputMessage="1" showErrorMessage="1" sqref="I6:P6">
      <formula1>"(Choose Reason), Annual Review, Change in Goods/Services/Costs"</formula1>
    </dataValidation>
    <dataValidation type="list" allowBlank="1" showInputMessage="1" showErrorMessage="1" sqref="K33:L33 K35:L35">
      <formula1>"(Choose Unit), Course, Direct Cost, Hour,Hour &amp; Direct Cost, Item/Unit, Test/Unit, Other:____________"</formula1>
    </dataValidation>
  </dataValidations>
  <hyperlinks>
    <hyperlink ref="A80" r:id="rId1"/>
  </hyperlinks>
  <printOptions horizontalCentered="1" verticalCentered="1"/>
  <pageMargins left="0.5" right="0.5" top="0.5" bottom="0.5" header="0.3" footer="0.3"/>
  <pageSetup scale="82" fitToHeight="0" orientation="portrait" r:id="rId2"/>
  <headerFooter>
    <oddFooter>&amp;LTTUHSCEP&amp;RRev. March 2015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
                <anchor moveWithCells="1">
                  <from>
                    <xdr:col>4</xdr:col>
                    <xdr:colOff>495300</xdr:colOff>
                    <xdr:row>3</xdr:row>
                    <xdr:rowOff>142875</xdr:rowOff>
                  </from>
                  <to>
                    <xdr:col>6</xdr:col>
                    <xdr:colOff>19050</xdr:colOff>
                    <xdr:row>5</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4</xdr:col>
                    <xdr:colOff>495300</xdr:colOff>
                    <xdr:row>4</xdr:row>
                    <xdr:rowOff>142875</xdr:rowOff>
                  </from>
                  <to>
                    <xdr:col>6</xdr:col>
                    <xdr:colOff>19050</xdr:colOff>
                    <xdr:row>6</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85725</xdr:colOff>
                    <xdr:row>31</xdr:row>
                    <xdr:rowOff>28575</xdr:rowOff>
                  </from>
                  <to>
                    <xdr:col>2</xdr:col>
                    <xdr:colOff>76200</xdr:colOff>
                    <xdr:row>33</xdr:row>
                    <xdr:rowOff>38100</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1</xdr:col>
                    <xdr:colOff>85725</xdr:colOff>
                    <xdr:row>33</xdr:row>
                    <xdr:rowOff>28575</xdr:rowOff>
                  </from>
                  <to>
                    <xdr:col>2</xdr:col>
                    <xdr:colOff>76200</xdr:colOff>
                    <xdr:row>35</xdr:row>
                    <xdr:rowOff>38100</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11</xdr:col>
                    <xdr:colOff>447675</xdr:colOff>
                    <xdr:row>22</xdr:row>
                    <xdr:rowOff>123825</xdr:rowOff>
                  </from>
                  <to>
                    <xdr:col>12</xdr:col>
                    <xdr:colOff>38100</xdr:colOff>
                    <xdr:row>24</xdr:row>
                    <xdr:rowOff>19050</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11</xdr:col>
                    <xdr:colOff>447675</xdr:colOff>
                    <xdr:row>23</xdr:row>
                    <xdr:rowOff>123825</xdr:rowOff>
                  </from>
                  <to>
                    <xdr:col>12</xdr:col>
                    <xdr:colOff>38100</xdr:colOff>
                    <xdr:row>25</xdr:row>
                    <xdr:rowOff>19050</xdr:rowOff>
                  </to>
                </anchor>
              </controlPr>
            </control>
          </mc:Choice>
        </mc:AlternateContent>
        <mc:AlternateContent xmlns:mc="http://schemas.openxmlformats.org/markup-compatibility/2006">
          <mc:Choice Requires="x14">
            <control shapeId="1037" r:id="rId11" name="Check Box 13">
              <controlPr defaultSize="0" autoFill="0" autoLine="0" autoPict="0" altText="">
                <anchor moveWithCells="1">
                  <from>
                    <xdr:col>11</xdr:col>
                    <xdr:colOff>447675</xdr:colOff>
                    <xdr:row>24</xdr:row>
                    <xdr:rowOff>123825</xdr:rowOff>
                  </from>
                  <to>
                    <xdr:col>12</xdr:col>
                    <xdr:colOff>38100</xdr:colOff>
                    <xdr:row>26</xdr:row>
                    <xdr:rowOff>19050</xdr:rowOff>
                  </to>
                </anchor>
              </controlPr>
            </control>
          </mc:Choice>
        </mc:AlternateContent>
        <mc:AlternateContent xmlns:mc="http://schemas.openxmlformats.org/markup-compatibility/2006">
          <mc:Choice Requires="x14">
            <control shapeId="1038" r:id="rId12" name="Check Box 14">
              <controlPr defaultSize="0" autoFill="0" autoLine="0" autoPict="0" altText="">
                <anchor moveWithCells="1">
                  <from>
                    <xdr:col>1</xdr:col>
                    <xdr:colOff>85725</xdr:colOff>
                    <xdr:row>22</xdr:row>
                    <xdr:rowOff>142875</xdr:rowOff>
                  </from>
                  <to>
                    <xdr:col>2</xdr:col>
                    <xdr:colOff>76200</xdr:colOff>
                    <xdr:row>24</xdr:row>
                    <xdr:rowOff>38100</xdr:rowOff>
                  </to>
                </anchor>
              </controlPr>
            </control>
          </mc:Choice>
        </mc:AlternateContent>
        <mc:AlternateContent xmlns:mc="http://schemas.openxmlformats.org/markup-compatibility/2006">
          <mc:Choice Requires="x14">
            <control shapeId="1039" r:id="rId13" name="Check Box 15">
              <controlPr defaultSize="0" autoFill="0" autoLine="0" autoPict="0" altText="">
                <anchor moveWithCells="1">
                  <from>
                    <xdr:col>1</xdr:col>
                    <xdr:colOff>85725</xdr:colOff>
                    <xdr:row>23</xdr:row>
                    <xdr:rowOff>142875</xdr:rowOff>
                  </from>
                  <to>
                    <xdr:col>2</xdr:col>
                    <xdr:colOff>76200</xdr:colOff>
                    <xdr:row>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1"/>
  <sheetViews>
    <sheetView view="pageLayout" zoomScaleNormal="100" workbookViewId="0">
      <selection sqref="A1:I1"/>
    </sheetView>
  </sheetViews>
  <sheetFormatPr defaultColWidth="9.140625" defaultRowHeight="12.75" x14ac:dyDescent="0.2"/>
  <cols>
    <col min="1" max="1" width="13.42578125" style="2" bestFit="1" customWidth="1"/>
    <col min="2" max="2" width="19.7109375" style="2" bestFit="1" customWidth="1"/>
    <col min="3" max="9" width="13.28515625" style="2" customWidth="1"/>
    <col min="10" max="16384" width="9.140625" style="2"/>
  </cols>
  <sheetData>
    <row r="1" spans="1:9" ht="15.75" x14ac:dyDescent="0.25">
      <c r="A1" s="162" t="s">
        <v>56</v>
      </c>
      <c r="B1" s="163"/>
      <c r="C1" s="163"/>
      <c r="D1" s="163"/>
      <c r="E1" s="163"/>
      <c r="F1" s="163"/>
      <c r="G1" s="163"/>
      <c r="H1" s="163"/>
      <c r="I1" s="164"/>
    </row>
    <row r="3" spans="1:9" ht="25.5" customHeight="1" x14ac:dyDescent="0.2">
      <c r="A3" s="28" t="s">
        <v>57</v>
      </c>
      <c r="B3" s="154" t="s">
        <v>81</v>
      </c>
      <c r="C3" s="154"/>
      <c r="D3" s="154"/>
      <c r="E3" s="154"/>
      <c r="F3" s="154"/>
      <c r="G3" s="154"/>
      <c r="H3" s="154"/>
      <c r="I3" s="154"/>
    </row>
    <row r="4" spans="1:9" ht="12.75" customHeight="1" x14ac:dyDescent="0.2">
      <c r="A4" s="28"/>
      <c r="B4" s="154"/>
      <c r="C4" s="154"/>
      <c r="D4" s="154"/>
      <c r="E4" s="154"/>
      <c r="F4" s="154"/>
      <c r="G4" s="154"/>
      <c r="H4" s="154"/>
      <c r="I4" s="154"/>
    </row>
    <row r="5" spans="1:9" ht="25.5" customHeight="1" x14ac:dyDescent="0.2">
      <c r="A5" s="28"/>
      <c r="B5" s="154" t="s">
        <v>58</v>
      </c>
      <c r="C5" s="154"/>
      <c r="D5" s="154"/>
      <c r="E5" s="154"/>
      <c r="F5" s="154"/>
      <c r="G5" s="154"/>
      <c r="H5" s="154"/>
      <c r="I5" s="154"/>
    </row>
    <row r="6" spans="1:9" ht="12.75" customHeight="1" x14ac:dyDescent="0.2">
      <c r="A6" s="28"/>
      <c r="B6" s="154"/>
      <c r="C6" s="154"/>
      <c r="D6" s="154"/>
      <c r="E6" s="154"/>
      <c r="F6" s="154"/>
      <c r="G6" s="154"/>
      <c r="H6" s="154"/>
      <c r="I6" s="154"/>
    </row>
    <row r="7" spans="1:9" ht="25.5" customHeight="1" x14ac:dyDescent="0.2">
      <c r="A7" s="27"/>
      <c r="B7" s="154" t="s">
        <v>82</v>
      </c>
      <c r="C7" s="154"/>
      <c r="D7" s="154"/>
      <c r="E7" s="154"/>
      <c r="F7" s="154"/>
      <c r="G7" s="154"/>
      <c r="H7" s="154"/>
      <c r="I7" s="154"/>
    </row>
    <row r="8" spans="1:9" ht="12.75" customHeight="1" x14ac:dyDescent="0.2">
      <c r="A8" s="27"/>
      <c r="B8" s="155"/>
      <c r="C8" s="155"/>
      <c r="D8" s="155"/>
      <c r="E8" s="155"/>
      <c r="F8" s="155"/>
      <c r="G8" s="155"/>
      <c r="H8" s="155"/>
      <c r="I8" s="155"/>
    </row>
    <row r="9" spans="1:9" x14ac:dyDescent="0.2">
      <c r="A9" s="1"/>
      <c r="B9" s="1"/>
      <c r="C9" s="1"/>
      <c r="D9" s="1"/>
      <c r="E9" s="1"/>
      <c r="F9" s="1"/>
      <c r="G9" s="1"/>
      <c r="H9" s="1"/>
      <c r="I9" s="1"/>
    </row>
    <row r="10" spans="1:9" ht="15.75" x14ac:dyDescent="0.25">
      <c r="A10" s="162" t="s">
        <v>39</v>
      </c>
      <c r="B10" s="163"/>
      <c r="C10" s="163"/>
      <c r="D10" s="163"/>
      <c r="E10" s="163"/>
      <c r="F10" s="163"/>
      <c r="G10" s="163"/>
      <c r="H10" s="163"/>
      <c r="I10" s="164"/>
    </row>
    <row r="11" spans="1:9" x14ac:dyDescent="0.2">
      <c r="A11" s="161"/>
      <c r="B11" s="161"/>
      <c r="C11" s="161"/>
      <c r="D11" s="161"/>
      <c r="E11" s="161"/>
      <c r="F11" s="161"/>
      <c r="G11" s="161"/>
      <c r="H11" s="161"/>
      <c r="I11" s="161"/>
    </row>
    <row r="12" spans="1:9" ht="12.75" customHeight="1" x14ac:dyDescent="0.2">
      <c r="A12" s="28" t="s">
        <v>57</v>
      </c>
      <c r="B12" s="154" t="s">
        <v>126</v>
      </c>
      <c r="C12" s="154"/>
      <c r="D12" s="154"/>
      <c r="E12" s="154"/>
      <c r="F12" s="154"/>
      <c r="G12" s="154"/>
      <c r="H12" s="154"/>
      <c r="I12" s="154"/>
    </row>
    <row r="13" spans="1:9" x14ac:dyDescent="0.2">
      <c r="A13" s="28"/>
      <c r="B13" s="154"/>
      <c r="C13" s="154"/>
      <c r="D13" s="154"/>
      <c r="E13" s="154"/>
      <c r="F13" s="154"/>
      <c r="G13" s="154"/>
      <c r="H13" s="154"/>
      <c r="I13" s="154"/>
    </row>
    <row r="14" spans="1:9" ht="26.25" customHeight="1" x14ac:dyDescent="0.2">
      <c r="B14" s="154" t="s">
        <v>142</v>
      </c>
      <c r="C14" s="154"/>
      <c r="D14" s="154"/>
      <c r="E14" s="154"/>
      <c r="F14" s="154"/>
      <c r="G14" s="154"/>
      <c r="H14" s="154"/>
      <c r="I14" s="154"/>
    </row>
    <row r="15" spans="1:9" x14ac:dyDescent="0.2">
      <c r="A15" s="28"/>
      <c r="B15" s="154"/>
      <c r="C15" s="154"/>
      <c r="D15" s="154"/>
      <c r="E15" s="154"/>
      <c r="F15" s="154"/>
      <c r="G15" s="154"/>
      <c r="H15" s="154"/>
      <c r="I15" s="154"/>
    </row>
    <row r="16" spans="1:9" ht="12.75" customHeight="1" x14ac:dyDescent="0.2">
      <c r="B16" s="154" t="s">
        <v>127</v>
      </c>
      <c r="C16" s="154"/>
      <c r="D16" s="154"/>
      <c r="E16" s="154"/>
      <c r="F16" s="154"/>
      <c r="G16" s="154"/>
      <c r="H16" s="154"/>
      <c r="I16" s="154"/>
    </row>
    <row r="17" spans="1:9" x14ac:dyDescent="0.2">
      <c r="B17" s="92"/>
      <c r="C17" s="92"/>
      <c r="D17" s="92"/>
      <c r="E17" s="92"/>
      <c r="F17" s="92"/>
      <c r="G17" s="92"/>
      <c r="H17" s="92"/>
      <c r="I17" s="92"/>
    </row>
    <row r="18" spans="1:9" x14ac:dyDescent="0.2">
      <c r="A18" s="147" t="s">
        <v>130</v>
      </c>
      <c r="B18" s="148"/>
      <c r="C18" s="148"/>
      <c r="D18" s="148"/>
      <c r="E18" s="148"/>
      <c r="F18" s="148"/>
      <c r="G18" s="148"/>
      <c r="H18" s="148"/>
      <c r="I18" s="149"/>
    </row>
    <row r="19" spans="1:9" x14ac:dyDescent="0.2">
      <c r="A19" s="150" t="s">
        <v>40</v>
      </c>
      <c r="B19" s="150" t="s">
        <v>41</v>
      </c>
      <c r="C19" s="156" t="s">
        <v>42</v>
      </c>
      <c r="D19" s="156" t="s">
        <v>43</v>
      </c>
      <c r="E19" s="23" t="s">
        <v>44</v>
      </c>
      <c r="F19" s="23" t="s">
        <v>45</v>
      </c>
      <c r="G19" s="23" t="s">
        <v>115</v>
      </c>
      <c r="H19" s="23" t="s">
        <v>48</v>
      </c>
      <c r="I19" s="23" t="s">
        <v>128</v>
      </c>
    </row>
    <row r="20" spans="1:9" x14ac:dyDescent="0.2">
      <c r="A20" s="151"/>
      <c r="B20" s="151"/>
      <c r="C20" s="156"/>
      <c r="D20" s="156"/>
      <c r="E20" s="24" t="s">
        <v>47</v>
      </c>
      <c r="F20" s="24" t="s">
        <v>46</v>
      </c>
      <c r="G20" s="24" t="s">
        <v>79</v>
      </c>
      <c r="H20" s="24" t="s">
        <v>79</v>
      </c>
      <c r="I20" s="24" t="s">
        <v>129</v>
      </c>
    </row>
    <row r="21" spans="1:9" x14ac:dyDescent="0.2">
      <c r="A21" s="46" t="s">
        <v>49</v>
      </c>
      <c r="B21" s="47" t="s">
        <v>131</v>
      </c>
      <c r="C21" s="25">
        <v>65008</v>
      </c>
      <c r="D21" s="26">
        <v>0.48</v>
      </c>
      <c r="E21" s="25">
        <f>C21*D21</f>
        <v>31203.84</v>
      </c>
      <c r="F21" s="25">
        <f>C21+E21</f>
        <v>96211.839999999997</v>
      </c>
      <c r="G21" s="26">
        <v>0.1</v>
      </c>
      <c r="H21" s="25">
        <f>F21*G21</f>
        <v>9621.1839999999993</v>
      </c>
      <c r="I21" s="49">
        <v>150</v>
      </c>
    </row>
    <row r="22" spans="1:9" x14ac:dyDescent="0.2">
      <c r="A22" s="46" t="s">
        <v>50</v>
      </c>
      <c r="B22" s="47" t="s">
        <v>131</v>
      </c>
      <c r="C22" s="25">
        <v>60000</v>
      </c>
      <c r="D22" s="26">
        <v>0.36919999999999997</v>
      </c>
      <c r="E22" s="25">
        <f t="shared" ref="E22:E34" si="0">C22*D22</f>
        <v>22152</v>
      </c>
      <c r="F22" s="25">
        <f t="shared" ref="F22:F34" si="1">C22+E22</f>
        <v>82152</v>
      </c>
      <c r="G22" s="26">
        <v>0.2</v>
      </c>
      <c r="H22" s="25">
        <f t="shared" ref="H22:H34" si="2">F22*G22</f>
        <v>16430.400000000001</v>
      </c>
      <c r="I22" s="49">
        <v>350</v>
      </c>
    </row>
    <row r="23" spans="1:9" x14ac:dyDescent="0.2">
      <c r="A23" s="46" t="s">
        <v>51</v>
      </c>
      <c r="B23" s="47" t="s">
        <v>131</v>
      </c>
      <c r="C23" s="25">
        <v>87123</v>
      </c>
      <c r="D23" s="26">
        <v>0.32219999999999999</v>
      </c>
      <c r="E23" s="25">
        <f t="shared" ref="E23:E31" si="3">C23*D23</f>
        <v>28071.030599999998</v>
      </c>
      <c r="F23" s="25">
        <f t="shared" ref="F23:F31" si="4">C23+E23</f>
        <v>115194.0306</v>
      </c>
      <c r="G23" s="26">
        <v>1</v>
      </c>
      <c r="H23" s="25">
        <f t="shared" si="2"/>
        <v>115194.0306</v>
      </c>
      <c r="I23" s="49">
        <v>1045</v>
      </c>
    </row>
    <row r="24" spans="1:9" x14ac:dyDescent="0.2">
      <c r="A24" s="46" t="s">
        <v>53</v>
      </c>
      <c r="B24" s="47" t="s">
        <v>131</v>
      </c>
      <c r="C24" s="25">
        <v>68220</v>
      </c>
      <c r="D24" s="26">
        <v>0.36230000000000001</v>
      </c>
      <c r="E24" s="25">
        <f t="shared" si="3"/>
        <v>24716.106</v>
      </c>
      <c r="F24" s="25">
        <f t="shared" si="4"/>
        <v>92936.106</v>
      </c>
      <c r="G24" s="26">
        <v>1</v>
      </c>
      <c r="H24" s="25">
        <f t="shared" si="2"/>
        <v>92936.106</v>
      </c>
      <c r="I24" s="49">
        <v>1451</v>
      </c>
    </row>
    <row r="25" spans="1:9" x14ac:dyDescent="0.2">
      <c r="A25" s="46" t="s">
        <v>54</v>
      </c>
      <c r="B25" s="47" t="s">
        <v>131</v>
      </c>
      <c r="C25" s="25">
        <v>72207</v>
      </c>
      <c r="D25" s="26">
        <v>0.3518</v>
      </c>
      <c r="E25" s="25">
        <f t="shared" si="3"/>
        <v>25402.422600000002</v>
      </c>
      <c r="F25" s="25">
        <f t="shared" si="4"/>
        <v>97609.422600000005</v>
      </c>
      <c r="G25" s="26">
        <v>1</v>
      </c>
      <c r="H25" s="25">
        <f t="shared" si="2"/>
        <v>97609.422600000005</v>
      </c>
      <c r="I25" s="49">
        <v>1058</v>
      </c>
    </row>
    <row r="26" spans="1:9" x14ac:dyDescent="0.2">
      <c r="A26" s="46" t="s">
        <v>55</v>
      </c>
      <c r="B26" s="47" t="s">
        <v>131</v>
      </c>
      <c r="C26" s="25">
        <v>72020</v>
      </c>
      <c r="D26" s="26">
        <v>0.35360000000000003</v>
      </c>
      <c r="E26" s="25">
        <f t="shared" si="3"/>
        <v>25466.272000000001</v>
      </c>
      <c r="F26" s="25">
        <f t="shared" si="4"/>
        <v>97486.271999999997</v>
      </c>
      <c r="G26" s="26">
        <v>1</v>
      </c>
      <c r="H26" s="25">
        <f t="shared" si="2"/>
        <v>97486.271999999997</v>
      </c>
      <c r="I26" s="49">
        <v>1327</v>
      </c>
    </row>
    <row r="27" spans="1:9" x14ac:dyDescent="0.2">
      <c r="A27" s="46" t="s">
        <v>132</v>
      </c>
      <c r="B27" s="47" t="s">
        <v>131</v>
      </c>
      <c r="C27" s="25">
        <v>40235</v>
      </c>
      <c r="D27" s="26">
        <v>0.33839999999999998</v>
      </c>
      <c r="E27" s="25">
        <f t="shared" si="3"/>
        <v>13615.523999999999</v>
      </c>
      <c r="F27" s="25">
        <f t="shared" si="4"/>
        <v>53850.523999999998</v>
      </c>
      <c r="G27" s="26">
        <v>1</v>
      </c>
      <c r="H27" s="25">
        <f t="shared" si="2"/>
        <v>53850.523999999998</v>
      </c>
      <c r="I27" s="49">
        <v>800</v>
      </c>
    </row>
    <row r="28" spans="1:9" x14ac:dyDescent="0.2">
      <c r="A28" s="46" t="s">
        <v>133</v>
      </c>
      <c r="B28" s="47" t="s">
        <v>131</v>
      </c>
      <c r="C28" s="25">
        <v>60000</v>
      </c>
      <c r="D28" s="26">
        <v>0.33839999999999998</v>
      </c>
      <c r="E28" s="25">
        <f t="shared" si="3"/>
        <v>20304</v>
      </c>
      <c r="F28" s="25">
        <f t="shared" si="4"/>
        <v>80304</v>
      </c>
      <c r="G28" s="26">
        <v>0.75</v>
      </c>
      <c r="H28" s="25">
        <f t="shared" si="2"/>
        <v>60228</v>
      </c>
      <c r="I28" s="49">
        <v>439</v>
      </c>
    </row>
    <row r="29" spans="1:9" x14ac:dyDescent="0.2">
      <c r="A29" s="46" t="s">
        <v>134</v>
      </c>
      <c r="B29" s="47" t="s">
        <v>131</v>
      </c>
      <c r="C29" s="25">
        <v>74000</v>
      </c>
      <c r="D29" s="26">
        <v>0.35070000000000001</v>
      </c>
      <c r="E29" s="25">
        <f t="shared" si="3"/>
        <v>25951.8</v>
      </c>
      <c r="F29" s="25">
        <f t="shared" si="4"/>
        <v>99951.8</v>
      </c>
      <c r="G29" s="26">
        <v>0.9</v>
      </c>
      <c r="H29" s="25">
        <f t="shared" si="2"/>
        <v>89956.62000000001</v>
      </c>
      <c r="I29" s="49">
        <v>1200</v>
      </c>
    </row>
    <row r="30" spans="1:9" ht="13.9" x14ac:dyDescent="0.3">
      <c r="A30" s="46" t="s">
        <v>135</v>
      </c>
      <c r="B30" s="47" t="s">
        <v>131</v>
      </c>
      <c r="C30" s="25">
        <v>75270</v>
      </c>
      <c r="D30" s="26">
        <v>0.34660000000000002</v>
      </c>
      <c r="E30" s="25">
        <f t="shared" si="3"/>
        <v>26088.582000000002</v>
      </c>
      <c r="F30" s="25">
        <f t="shared" si="4"/>
        <v>101358.58199999999</v>
      </c>
      <c r="G30" s="26">
        <v>1</v>
      </c>
      <c r="H30" s="25">
        <f t="shared" si="2"/>
        <v>101358.58199999999</v>
      </c>
      <c r="I30" s="49">
        <v>2000</v>
      </c>
    </row>
    <row r="31" spans="1:9" ht="13.9" x14ac:dyDescent="0.3">
      <c r="A31" s="46" t="s">
        <v>136</v>
      </c>
      <c r="B31" s="47" t="s">
        <v>131</v>
      </c>
      <c r="C31" s="25">
        <v>56690</v>
      </c>
      <c r="D31" s="26">
        <v>0.3886</v>
      </c>
      <c r="E31" s="25">
        <f t="shared" si="3"/>
        <v>22029.734</v>
      </c>
      <c r="F31" s="25">
        <f t="shared" si="4"/>
        <v>78719.733999999997</v>
      </c>
      <c r="G31" s="26">
        <v>1</v>
      </c>
      <c r="H31" s="25">
        <f t="shared" si="2"/>
        <v>78719.733999999997</v>
      </c>
      <c r="I31" s="49">
        <v>1500</v>
      </c>
    </row>
    <row r="32" spans="1:9" ht="13.9" x14ac:dyDescent="0.3">
      <c r="A32" s="46" t="s">
        <v>137</v>
      </c>
      <c r="B32" s="47" t="s">
        <v>131</v>
      </c>
      <c r="C32" s="25">
        <v>46500</v>
      </c>
      <c r="D32" s="26">
        <v>0.4405</v>
      </c>
      <c r="E32" s="25">
        <f t="shared" si="0"/>
        <v>20483.25</v>
      </c>
      <c r="F32" s="25">
        <f t="shared" si="1"/>
        <v>66983.25</v>
      </c>
      <c r="G32" s="26">
        <v>1</v>
      </c>
      <c r="H32" s="25">
        <f t="shared" si="2"/>
        <v>66983.25</v>
      </c>
      <c r="I32" s="49">
        <v>1199</v>
      </c>
    </row>
    <row r="33" spans="1:9" ht="13.9" x14ac:dyDescent="0.3">
      <c r="A33" s="46" t="s">
        <v>138</v>
      </c>
      <c r="B33" s="47" t="s">
        <v>131</v>
      </c>
      <c r="C33" s="25">
        <v>45067</v>
      </c>
      <c r="D33" s="26">
        <v>0.3518</v>
      </c>
      <c r="E33" s="25">
        <f t="shared" si="0"/>
        <v>15854.570600000001</v>
      </c>
      <c r="F33" s="25">
        <f t="shared" si="1"/>
        <v>60921.570599999999</v>
      </c>
      <c r="G33" s="26">
        <v>1</v>
      </c>
      <c r="H33" s="25">
        <f t="shared" si="2"/>
        <v>60921.570599999999</v>
      </c>
      <c r="I33" s="49">
        <v>450</v>
      </c>
    </row>
    <row r="34" spans="1:9" ht="13.9" x14ac:dyDescent="0.3">
      <c r="A34" s="46" t="s">
        <v>139</v>
      </c>
      <c r="B34" s="47" t="s">
        <v>131</v>
      </c>
      <c r="C34" s="25">
        <v>62370</v>
      </c>
      <c r="D34" s="26">
        <v>0.37690000000000001</v>
      </c>
      <c r="E34" s="25">
        <f t="shared" si="0"/>
        <v>23507.253000000001</v>
      </c>
      <c r="F34" s="25">
        <f t="shared" si="1"/>
        <v>85877.252999999997</v>
      </c>
      <c r="G34" s="26">
        <v>1</v>
      </c>
      <c r="H34" s="25">
        <f t="shared" si="2"/>
        <v>85877.252999999997</v>
      </c>
      <c r="I34" s="49">
        <v>1300</v>
      </c>
    </row>
    <row r="35" spans="1:9" ht="13.9" x14ac:dyDescent="0.3">
      <c r="A35" s="157" t="s">
        <v>140</v>
      </c>
      <c r="B35" s="157"/>
      <c r="C35" s="157"/>
      <c r="D35" s="157"/>
      <c r="E35" s="157"/>
      <c r="F35" s="157"/>
      <c r="G35" s="157"/>
      <c r="H35" s="30">
        <f>SUM(H21:H34)</f>
        <v>1027172.9487999999</v>
      </c>
      <c r="I35" s="65">
        <f>SUM(I21:I34)</f>
        <v>14269</v>
      </c>
    </row>
    <row r="36" spans="1:9" ht="13.9" x14ac:dyDescent="0.3">
      <c r="A36" s="134"/>
      <c r="B36" s="134"/>
      <c r="C36" s="134"/>
      <c r="D36" s="134"/>
      <c r="E36" s="134"/>
      <c r="F36" s="134"/>
      <c r="G36" s="134"/>
      <c r="H36" s="134"/>
      <c r="I36" s="134"/>
    </row>
    <row r="37" spans="1:9" ht="13.9" x14ac:dyDescent="0.3">
      <c r="A37" s="113"/>
      <c r="B37" s="113"/>
      <c r="C37" s="113"/>
      <c r="D37" s="158"/>
      <c r="E37" s="157" t="s">
        <v>141</v>
      </c>
      <c r="F37" s="157"/>
      <c r="G37" s="157"/>
      <c r="H37" s="157"/>
      <c r="I37" s="67">
        <f>H35/I35</f>
        <v>71.986330422594435</v>
      </c>
    </row>
    <row r="38" spans="1:9" ht="13.9" x14ac:dyDescent="0.3">
      <c r="A38" s="159"/>
      <c r="B38" s="159"/>
      <c r="C38" s="159"/>
      <c r="D38" s="159"/>
      <c r="E38" s="159"/>
      <c r="F38" s="159"/>
      <c r="G38" s="159"/>
      <c r="H38" s="159"/>
      <c r="I38" s="159"/>
    </row>
    <row r="39" spans="1:9" ht="13.9" x14ac:dyDescent="0.3">
      <c r="A39" s="147" t="s">
        <v>148</v>
      </c>
      <c r="B39" s="148"/>
      <c r="C39" s="148"/>
      <c r="D39" s="148"/>
      <c r="E39" s="148"/>
      <c r="F39" s="148"/>
      <c r="G39" s="148"/>
      <c r="H39" s="148"/>
      <c r="I39" s="149"/>
    </row>
    <row r="40" spans="1:9" x14ac:dyDescent="0.2">
      <c r="A40" s="150" t="s">
        <v>40</v>
      </c>
      <c r="B40" s="150" t="s">
        <v>41</v>
      </c>
      <c r="C40" s="156" t="s">
        <v>42</v>
      </c>
      <c r="D40" s="156" t="s">
        <v>43</v>
      </c>
      <c r="E40" s="23" t="s">
        <v>44</v>
      </c>
      <c r="F40" s="23" t="s">
        <v>45</v>
      </c>
      <c r="G40" s="23" t="s">
        <v>115</v>
      </c>
      <c r="H40" s="23" t="s">
        <v>48</v>
      </c>
      <c r="I40" s="23" t="s">
        <v>128</v>
      </c>
    </row>
    <row r="41" spans="1:9" x14ac:dyDescent="0.2">
      <c r="A41" s="151"/>
      <c r="B41" s="151"/>
      <c r="C41" s="156"/>
      <c r="D41" s="156"/>
      <c r="E41" s="24" t="s">
        <v>47</v>
      </c>
      <c r="F41" s="24" t="s">
        <v>46</v>
      </c>
      <c r="G41" s="24" t="s">
        <v>79</v>
      </c>
      <c r="H41" s="24" t="s">
        <v>79</v>
      </c>
      <c r="I41" s="24" t="s">
        <v>129</v>
      </c>
    </row>
    <row r="42" spans="1:9" ht="13.9" x14ac:dyDescent="0.3">
      <c r="A42" s="46" t="s">
        <v>145</v>
      </c>
      <c r="B42" s="47" t="s">
        <v>147</v>
      </c>
      <c r="C42" s="25">
        <v>40457</v>
      </c>
      <c r="D42" s="26">
        <v>0.3826</v>
      </c>
      <c r="E42" s="25">
        <f>C42*D42</f>
        <v>15478.8482</v>
      </c>
      <c r="F42" s="25">
        <f>C42+E42</f>
        <v>55935.8482</v>
      </c>
      <c r="G42" s="26">
        <v>1</v>
      </c>
      <c r="H42" s="25">
        <f>F42*G42</f>
        <v>55935.8482</v>
      </c>
      <c r="I42" s="49">
        <v>1250</v>
      </c>
    </row>
    <row r="43" spans="1:9" ht="13.9" x14ac:dyDescent="0.3">
      <c r="A43" s="46" t="s">
        <v>146</v>
      </c>
      <c r="B43" s="47" t="s">
        <v>147</v>
      </c>
      <c r="C43" s="25">
        <v>53408</v>
      </c>
      <c r="D43" s="26">
        <v>0.35139999999999999</v>
      </c>
      <c r="E43" s="25">
        <f t="shared" ref="E43" si="5">C43*D43</f>
        <v>18767.571199999998</v>
      </c>
      <c r="F43" s="25">
        <f t="shared" ref="F43" si="6">C43+E43</f>
        <v>72175.571200000006</v>
      </c>
      <c r="G43" s="26">
        <v>1</v>
      </c>
      <c r="H43" s="25">
        <f t="shared" ref="H43" si="7">F43*G43</f>
        <v>72175.571200000006</v>
      </c>
      <c r="I43" s="49">
        <v>1500</v>
      </c>
    </row>
    <row r="44" spans="1:9" x14ac:dyDescent="0.2">
      <c r="A44" s="157" t="s">
        <v>140</v>
      </c>
      <c r="B44" s="157"/>
      <c r="C44" s="157"/>
      <c r="D44" s="157"/>
      <c r="E44" s="157"/>
      <c r="F44" s="157"/>
      <c r="G44" s="157"/>
      <c r="H44" s="30">
        <f>SUM(H42:H43)</f>
        <v>128111.41940000001</v>
      </c>
      <c r="I44" s="65">
        <f>SUM(I42:I43)</f>
        <v>2750</v>
      </c>
    </row>
    <row r="45" spans="1:9" x14ac:dyDescent="0.2">
      <c r="A45" s="134"/>
      <c r="B45" s="134"/>
      <c r="C45" s="134"/>
      <c r="D45" s="134"/>
      <c r="E45" s="134"/>
      <c r="F45" s="134"/>
      <c r="G45" s="134"/>
      <c r="H45" s="134"/>
      <c r="I45" s="134"/>
    </row>
    <row r="46" spans="1:9" x14ac:dyDescent="0.2">
      <c r="A46" s="113"/>
      <c r="B46" s="113"/>
      <c r="C46" s="113"/>
      <c r="D46" s="158"/>
      <c r="E46" s="157" t="s">
        <v>141</v>
      </c>
      <c r="F46" s="157"/>
      <c r="G46" s="157"/>
      <c r="H46" s="157"/>
      <c r="I46" s="67">
        <f>H44/I44</f>
        <v>46.585970690909093</v>
      </c>
    </row>
    <row r="47" spans="1:9" x14ac:dyDescent="0.2">
      <c r="A47" s="159"/>
      <c r="B47" s="159"/>
      <c r="C47" s="159"/>
      <c r="D47" s="159"/>
      <c r="E47" s="159"/>
      <c r="F47" s="159"/>
      <c r="G47" s="159"/>
      <c r="H47" s="159"/>
      <c r="I47" s="159"/>
    </row>
    <row r="48" spans="1:9" x14ac:dyDescent="0.2">
      <c r="A48" s="147" t="s">
        <v>162</v>
      </c>
      <c r="B48" s="148"/>
      <c r="C48" s="148"/>
      <c r="D48" s="148"/>
      <c r="E48" s="148"/>
      <c r="F48" s="148"/>
      <c r="G48" s="148"/>
      <c r="H48" s="148"/>
      <c r="I48" s="149"/>
    </row>
    <row r="49" spans="1:9" x14ac:dyDescent="0.2">
      <c r="A49" s="150" t="s">
        <v>40</v>
      </c>
      <c r="B49" s="150" t="s">
        <v>41</v>
      </c>
      <c r="C49" s="156" t="s">
        <v>42</v>
      </c>
      <c r="D49" s="156" t="s">
        <v>43</v>
      </c>
      <c r="E49" s="23" t="s">
        <v>44</v>
      </c>
      <c r="F49" s="23" t="s">
        <v>45</v>
      </c>
      <c r="G49" s="23" t="s">
        <v>115</v>
      </c>
      <c r="H49" s="23" t="s">
        <v>48</v>
      </c>
      <c r="I49" s="23" t="s">
        <v>128</v>
      </c>
    </row>
    <row r="50" spans="1:9" x14ac:dyDescent="0.2">
      <c r="A50" s="151"/>
      <c r="B50" s="151"/>
      <c r="C50" s="156"/>
      <c r="D50" s="156"/>
      <c r="E50" s="24" t="s">
        <v>47</v>
      </c>
      <c r="F50" s="24" t="s">
        <v>46</v>
      </c>
      <c r="G50" s="24" t="s">
        <v>79</v>
      </c>
      <c r="H50" s="24" t="s">
        <v>79</v>
      </c>
      <c r="I50" s="24" t="s">
        <v>129</v>
      </c>
    </row>
    <row r="51" spans="1:9" x14ac:dyDescent="0.2">
      <c r="A51" s="46" t="s">
        <v>149</v>
      </c>
      <c r="B51" s="47" t="s">
        <v>163</v>
      </c>
      <c r="C51" s="25">
        <v>61657</v>
      </c>
      <c r="D51" s="26">
        <v>0.37040000000000001</v>
      </c>
      <c r="E51" s="25">
        <f>C51*D51</f>
        <v>22837.752800000002</v>
      </c>
      <c r="F51" s="25">
        <f>C51+E51</f>
        <v>84494.752800000002</v>
      </c>
      <c r="G51" s="26">
        <v>1</v>
      </c>
      <c r="H51" s="25">
        <f>F51*G51</f>
        <v>84494.752800000002</v>
      </c>
      <c r="I51" s="49">
        <v>1250</v>
      </c>
    </row>
    <row r="52" spans="1:9" x14ac:dyDescent="0.2">
      <c r="A52" s="46" t="s">
        <v>150</v>
      </c>
      <c r="B52" s="47" t="s">
        <v>163</v>
      </c>
      <c r="C52" s="25">
        <v>32156</v>
      </c>
      <c r="D52" s="26">
        <v>0.28220000000000001</v>
      </c>
      <c r="E52" s="25">
        <f t="shared" ref="E52:E63" si="8">C52*D52</f>
        <v>9074.4232000000011</v>
      </c>
      <c r="F52" s="25">
        <f t="shared" ref="F52:F63" si="9">C52+E52</f>
        <v>41230.423200000005</v>
      </c>
      <c r="G52" s="26">
        <v>1</v>
      </c>
      <c r="H52" s="25">
        <f t="shared" ref="H52:H63" si="10">F52*G52</f>
        <v>41230.423200000005</v>
      </c>
      <c r="I52" s="49">
        <v>1280</v>
      </c>
    </row>
    <row r="53" spans="1:9" x14ac:dyDescent="0.2">
      <c r="A53" s="46" t="s">
        <v>151</v>
      </c>
      <c r="B53" s="47" t="s">
        <v>163</v>
      </c>
      <c r="C53" s="25">
        <v>35159</v>
      </c>
      <c r="D53" s="26">
        <v>0.3362</v>
      </c>
      <c r="E53" s="25">
        <f t="shared" si="8"/>
        <v>11820.4558</v>
      </c>
      <c r="F53" s="25">
        <f t="shared" si="9"/>
        <v>46979.455799999996</v>
      </c>
      <c r="G53" s="26">
        <v>1</v>
      </c>
      <c r="H53" s="25">
        <f t="shared" si="10"/>
        <v>46979.455799999996</v>
      </c>
      <c r="I53" s="49">
        <v>1100</v>
      </c>
    </row>
    <row r="54" spans="1:9" x14ac:dyDescent="0.2">
      <c r="A54" s="46" t="s">
        <v>152</v>
      </c>
      <c r="B54" s="47" t="s">
        <v>163</v>
      </c>
      <c r="C54" s="25">
        <v>56811</v>
      </c>
      <c r="D54" s="26">
        <v>0.3498</v>
      </c>
      <c r="E54" s="25">
        <f t="shared" si="8"/>
        <v>19872.487799999999</v>
      </c>
      <c r="F54" s="25">
        <f t="shared" si="9"/>
        <v>76683.487800000003</v>
      </c>
      <c r="G54" s="26">
        <v>1</v>
      </c>
      <c r="H54" s="25">
        <f t="shared" si="10"/>
        <v>76683.487800000003</v>
      </c>
      <c r="I54" s="49">
        <v>2000</v>
      </c>
    </row>
    <row r="55" spans="1:9" x14ac:dyDescent="0.2">
      <c r="A55" s="46" t="s">
        <v>153</v>
      </c>
      <c r="B55" s="47" t="s">
        <v>163</v>
      </c>
      <c r="C55" s="25">
        <v>61265</v>
      </c>
      <c r="D55" s="26">
        <v>0.36320000000000002</v>
      </c>
      <c r="E55" s="25">
        <f t="shared" si="8"/>
        <v>22251.448</v>
      </c>
      <c r="F55" s="25">
        <f t="shared" si="9"/>
        <v>83516.448000000004</v>
      </c>
      <c r="G55" s="26">
        <v>1</v>
      </c>
      <c r="H55" s="25">
        <f t="shared" si="10"/>
        <v>83516.448000000004</v>
      </c>
      <c r="I55" s="49">
        <v>1950</v>
      </c>
    </row>
    <row r="56" spans="1:9" x14ac:dyDescent="0.2">
      <c r="A56" s="46" t="s">
        <v>154</v>
      </c>
      <c r="B56" s="47" t="s">
        <v>163</v>
      </c>
      <c r="C56" s="25">
        <v>61436</v>
      </c>
      <c r="D56" s="26">
        <v>0.38009999999999999</v>
      </c>
      <c r="E56" s="25">
        <f t="shared" si="8"/>
        <v>23351.8236</v>
      </c>
      <c r="F56" s="25">
        <f t="shared" si="9"/>
        <v>84787.823600000003</v>
      </c>
      <c r="G56" s="26">
        <v>1</v>
      </c>
      <c r="H56" s="25">
        <f t="shared" si="10"/>
        <v>84787.823600000003</v>
      </c>
      <c r="I56" s="49">
        <v>1652</v>
      </c>
    </row>
    <row r="57" spans="1:9" x14ac:dyDescent="0.2">
      <c r="A57" s="46" t="s">
        <v>155</v>
      </c>
      <c r="B57" s="47" t="s">
        <v>163</v>
      </c>
      <c r="C57" s="25">
        <v>62685</v>
      </c>
      <c r="D57" s="26">
        <v>0.37869999999999998</v>
      </c>
      <c r="E57" s="25">
        <f t="shared" si="8"/>
        <v>23738.809499999999</v>
      </c>
      <c r="F57" s="25">
        <f t="shared" si="9"/>
        <v>86423.809500000003</v>
      </c>
      <c r="G57" s="26">
        <v>1</v>
      </c>
      <c r="H57" s="25">
        <f t="shared" si="10"/>
        <v>86423.809500000003</v>
      </c>
      <c r="I57" s="49">
        <v>1765</v>
      </c>
    </row>
    <row r="58" spans="1:9" x14ac:dyDescent="0.2">
      <c r="A58" s="46" t="s">
        <v>156</v>
      </c>
      <c r="B58" s="47" t="s">
        <v>163</v>
      </c>
      <c r="C58" s="25">
        <v>44451</v>
      </c>
      <c r="D58" s="26">
        <v>0.35730000000000001</v>
      </c>
      <c r="E58" s="25">
        <f t="shared" si="8"/>
        <v>15882.3423</v>
      </c>
      <c r="F58" s="25">
        <f t="shared" si="9"/>
        <v>60333.342300000004</v>
      </c>
      <c r="G58" s="26">
        <v>1</v>
      </c>
      <c r="H58" s="25">
        <f t="shared" si="10"/>
        <v>60333.342300000004</v>
      </c>
      <c r="I58" s="49">
        <v>1622</v>
      </c>
    </row>
    <row r="59" spans="1:9" x14ac:dyDescent="0.2">
      <c r="A59" s="46" t="s">
        <v>157</v>
      </c>
      <c r="B59" s="47" t="s">
        <v>163</v>
      </c>
      <c r="C59" s="25">
        <v>67683</v>
      </c>
      <c r="D59" s="26">
        <v>0.35299999999999998</v>
      </c>
      <c r="E59" s="25">
        <f t="shared" si="8"/>
        <v>23892.098999999998</v>
      </c>
      <c r="F59" s="25">
        <f t="shared" si="9"/>
        <v>91575.099000000002</v>
      </c>
      <c r="G59" s="26">
        <v>1</v>
      </c>
      <c r="H59" s="25">
        <f t="shared" si="10"/>
        <v>91575.099000000002</v>
      </c>
      <c r="I59" s="49">
        <v>2217</v>
      </c>
    </row>
    <row r="60" spans="1:9" x14ac:dyDescent="0.2">
      <c r="A60" s="46" t="s">
        <v>158</v>
      </c>
      <c r="B60" s="47" t="s">
        <v>163</v>
      </c>
      <c r="C60" s="25">
        <v>58462</v>
      </c>
      <c r="D60" s="26">
        <v>0.33960000000000001</v>
      </c>
      <c r="E60" s="25">
        <f t="shared" si="8"/>
        <v>19853.695200000002</v>
      </c>
      <c r="F60" s="25">
        <f t="shared" si="9"/>
        <v>78315.695200000002</v>
      </c>
      <c r="G60" s="26">
        <v>1</v>
      </c>
      <c r="H60" s="25">
        <f t="shared" si="10"/>
        <v>78315.695200000002</v>
      </c>
      <c r="I60" s="49">
        <v>1486</v>
      </c>
    </row>
    <row r="61" spans="1:9" x14ac:dyDescent="0.2">
      <c r="A61" s="46" t="s">
        <v>159</v>
      </c>
      <c r="B61" s="47" t="s">
        <v>163</v>
      </c>
      <c r="C61" s="25">
        <v>46537</v>
      </c>
      <c r="D61" s="26">
        <v>0.35870000000000002</v>
      </c>
      <c r="E61" s="25">
        <f t="shared" si="8"/>
        <v>16692.821900000003</v>
      </c>
      <c r="F61" s="25">
        <f t="shared" si="9"/>
        <v>63229.821900000003</v>
      </c>
      <c r="G61" s="26">
        <v>1</v>
      </c>
      <c r="H61" s="25">
        <f t="shared" si="10"/>
        <v>63229.821900000003</v>
      </c>
      <c r="I61" s="49">
        <v>1564</v>
      </c>
    </row>
    <row r="62" spans="1:9" x14ac:dyDescent="0.2">
      <c r="A62" s="46" t="s">
        <v>160</v>
      </c>
      <c r="B62" s="47" t="s">
        <v>163</v>
      </c>
      <c r="C62" s="25">
        <v>38546</v>
      </c>
      <c r="D62" s="26">
        <v>0.3377</v>
      </c>
      <c r="E62" s="25">
        <f t="shared" si="8"/>
        <v>13016.984200000001</v>
      </c>
      <c r="F62" s="25">
        <f t="shared" si="9"/>
        <v>51562.984199999999</v>
      </c>
      <c r="G62" s="26">
        <v>1</v>
      </c>
      <c r="H62" s="25">
        <f t="shared" si="10"/>
        <v>51562.984199999999</v>
      </c>
      <c r="I62" s="49">
        <v>1159</v>
      </c>
    </row>
    <row r="63" spans="1:9" x14ac:dyDescent="0.2">
      <c r="A63" s="46" t="s">
        <v>161</v>
      </c>
      <c r="B63" s="47" t="s">
        <v>163</v>
      </c>
      <c r="C63" s="25">
        <v>39854</v>
      </c>
      <c r="D63" s="26">
        <v>0.28370000000000001</v>
      </c>
      <c r="E63" s="25">
        <f t="shared" si="8"/>
        <v>11306.5798</v>
      </c>
      <c r="F63" s="25">
        <f t="shared" si="9"/>
        <v>51160.5798</v>
      </c>
      <c r="G63" s="26">
        <v>1</v>
      </c>
      <c r="H63" s="25">
        <f t="shared" si="10"/>
        <v>51160.5798</v>
      </c>
      <c r="I63" s="49">
        <v>1541</v>
      </c>
    </row>
    <row r="64" spans="1:9" ht="12.75" customHeight="1" x14ac:dyDescent="0.2">
      <c r="A64" s="157" t="s">
        <v>140</v>
      </c>
      <c r="B64" s="157"/>
      <c r="C64" s="157"/>
      <c r="D64" s="157"/>
      <c r="E64" s="157"/>
      <c r="F64" s="157"/>
      <c r="G64" s="157"/>
      <c r="H64" s="30">
        <f>SUM(H51:H63)</f>
        <v>900293.72309999994</v>
      </c>
      <c r="I64" s="65">
        <f>SUM(I51:I63)</f>
        <v>20586</v>
      </c>
    </row>
    <row r="65" spans="1:9" ht="12.75" customHeight="1" x14ac:dyDescent="0.2">
      <c r="A65" s="134"/>
      <c r="B65" s="134"/>
      <c r="C65" s="134"/>
      <c r="D65" s="134"/>
      <c r="E65" s="134"/>
      <c r="F65" s="134"/>
      <c r="G65" s="134"/>
      <c r="H65" s="134"/>
      <c r="I65" s="134"/>
    </row>
    <row r="66" spans="1:9" x14ac:dyDescent="0.2">
      <c r="A66" s="113"/>
      <c r="B66" s="113"/>
      <c r="C66" s="113"/>
      <c r="D66" s="158"/>
      <c r="E66" s="157" t="s">
        <v>141</v>
      </c>
      <c r="F66" s="157"/>
      <c r="G66" s="157"/>
      <c r="H66" s="157"/>
      <c r="I66" s="67">
        <f>H64/I64</f>
        <v>43.733300451763334</v>
      </c>
    </row>
    <row r="67" spans="1:9" x14ac:dyDescent="0.2">
      <c r="A67" s="159"/>
      <c r="B67" s="159"/>
      <c r="C67" s="159"/>
      <c r="D67" s="159"/>
      <c r="E67" s="159"/>
      <c r="F67" s="159"/>
      <c r="G67" s="159"/>
      <c r="H67" s="159"/>
      <c r="I67" s="159"/>
    </row>
    <row r="68" spans="1:9" x14ac:dyDescent="0.2">
      <c r="A68" s="147" t="s">
        <v>164</v>
      </c>
      <c r="B68" s="148"/>
      <c r="C68" s="148"/>
      <c r="D68" s="148"/>
      <c r="E68" s="148"/>
      <c r="F68" s="148"/>
      <c r="G68" s="148"/>
      <c r="H68" s="148"/>
      <c r="I68" s="149"/>
    </row>
    <row r="69" spans="1:9" x14ac:dyDescent="0.2">
      <c r="A69" s="150" t="s">
        <v>40</v>
      </c>
      <c r="B69" s="150" t="s">
        <v>41</v>
      </c>
      <c r="C69" s="156" t="s">
        <v>42</v>
      </c>
      <c r="D69" s="156" t="s">
        <v>43</v>
      </c>
      <c r="E69" s="23" t="s">
        <v>44</v>
      </c>
      <c r="F69" s="23" t="s">
        <v>45</v>
      </c>
      <c r="G69" s="23" t="s">
        <v>115</v>
      </c>
      <c r="H69" s="23" t="s">
        <v>48</v>
      </c>
      <c r="I69" s="23" t="s">
        <v>128</v>
      </c>
    </row>
    <row r="70" spans="1:9" x14ac:dyDescent="0.2">
      <c r="A70" s="151"/>
      <c r="B70" s="151"/>
      <c r="C70" s="156"/>
      <c r="D70" s="156"/>
      <c r="E70" s="24" t="s">
        <v>47</v>
      </c>
      <c r="F70" s="24" t="s">
        <v>46</v>
      </c>
      <c r="G70" s="24" t="s">
        <v>79</v>
      </c>
      <c r="H70" s="24" t="s">
        <v>79</v>
      </c>
      <c r="I70" s="24" t="s">
        <v>129</v>
      </c>
    </row>
    <row r="71" spans="1:9" x14ac:dyDescent="0.2">
      <c r="A71" s="46" t="s">
        <v>166</v>
      </c>
      <c r="B71" s="47" t="s">
        <v>165</v>
      </c>
      <c r="C71" s="25">
        <v>77141</v>
      </c>
      <c r="D71" s="26">
        <v>0.34200000000000003</v>
      </c>
      <c r="E71" s="25">
        <f>C71*D71</f>
        <v>26382.222000000002</v>
      </c>
      <c r="F71" s="25">
        <f>C71+E71</f>
        <v>103523.22200000001</v>
      </c>
      <c r="G71" s="26">
        <v>1</v>
      </c>
      <c r="H71" s="25">
        <f>F71*G71</f>
        <v>103523.22200000001</v>
      </c>
      <c r="I71" s="49">
        <v>1250</v>
      </c>
    </row>
    <row r="72" spans="1:9" x14ac:dyDescent="0.2">
      <c r="A72" s="46" t="s">
        <v>167</v>
      </c>
      <c r="B72" s="47" t="s">
        <v>165</v>
      </c>
      <c r="C72" s="25">
        <v>98246</v>
      </c>
      <c r="D72" s="26">
        <v>0.30609999999999998</v>
      </c>
      <c r="E72" s="25">
        <f t="shared" ref="E72:E78" si="11">C72*D72</f>
        <v>30073.100599999998</v>
      </c>
      <c r="F72" s="25">
        <f t="shared" ref="F72:F78" si="12">C72+E72</f>
        <v>128319.10060000001</v>
      </c>
      <c r="G72" s="26">
        <v>1</v>
      </c>
      <c r="H72" s="25">
        <f t="shared" ref="H72:H78" si="13">F72*G72</f>
        <v>128319.10060000001</v>
      </c>
      <c r="I72" s="49">
        <v>1854</v>
      </c>
    </row>
    <row r="73" spans="1:9" x14ac:dyDescent="0.2">
      <c r="A73" s="46" t="s">
        <v>168</v>
      </c>
      <c r="B73" s="47" t="s">
        <v>165</v>
      </c>
      <c r="C73" s="25">
        <v>64402</v>
      </c>
      <c r="D73" s="26">
        <v>0.37359999999999999</v>
      </c>
      <c r="E73" s="25">
        <f t="shared" si="11"/>
        <v>24060.587199999998</v>
      </c>
      <c r="F73" s="25">
        <f t="shared" si="12"/>
        <v>88462.587199999994</v>
      </c>
      <c r="G73" s="26">
        <v>1</v>
      </c>
      <c r="H73" s="25">
        <f t="shared" si="13"/>
        <v>88462.587199999994</v>
      </c>
      <c r="I73" s="49">
        <v>1234</v>
      </c>
    </row>
    <row r="74" spans="1:9" x14ac:dyDescent="0.2">
      <c r="A74" s="46" t="s">
        <v>169</v>
      </c>
      <c r="B74" s="47" t="s">
        <v>165</v>
      </c>
      <c r="C74" s="25">
        <v>31641</v>
      </c>
      <c r="D74" s="26">
        <v>0.37780000000000002</v>
      </c>
      <c r="E74" s="25">
        <f t="shared" si="11"/>
        <v>11953.969800000001</v>
      </c>
      <c r="F74" s="25">
        <f t="shared" si="12"/>
        <v>43594.969799999999</v>
      </c>
      <c r="G74" s="26">
        <v>1</v>
      </c>
      <c r="H74" s="25">
        <f t="shared" si="13"/>
        <v>43594.969799999999</v>
      </c>
      <c r="I74" s="49">
        <v>1000</v>
      </c>
    </row>
    <row r="75" spans="1:9" x14ac:dyDescent="0.2">
      <c r="A75" s="46" t="s">
        <v>170</v>
      </c>
      <c r="B75" s="47" t="s">
        <v>165</v>
      </c>
      <c r="C75" s="25">
        <v>19910</v>
      </c>
      <c r="D75" s="26">
        <v>7.6499999999999999E-2</v>
      </c>
      <c r="E75" s="25">
        <f t="shared" si="11"/>
        <v>1523.115</v>
      </c>
      <c r="F75" s="25">
        <f t="shared" si="12"/>
        <v>21433.115000000002</v>
      </c>
      <c r="G75" s="26">
        <v>1</v>
      </c>
      <c r="H75" s="25">
        <f t="shared" si="13"/>
        <v>21433.115000000002</v>
      </c>
      <c r="I75" s="49">
        <v>250</v>
      </c>
    </row>
    <row r="76" spans="1:9" x14ac:dyDescent="0.2">
      <c r="A76" s="46" t="s">
        <v>171</v>
      </c>
      <c r="B76" s="47" t="s">
        <v>165</v>
      </c>
      <c r="C76" s="25">
        <v>65505</v>
      </c>
      <c r="D76" s="26">
        <v>0.37219999999999998</v>
      </c>
      <c r="E76" s="25">
        <f t="shared" si="11"/>
        <v>24380.960999999999</v>
      </c>
      <c r="F76" s="25">
        <f t="shared" si="12"/>
        <v>89885.960999999996</v>
      </c>
      <c r="G76" s="26">
        <v>1</v>
      </c>
      <c r="H76" s="25">
        <f t="shared" si="13"/>
        <v>89885.960999999996</v>
      </c>
      <c r="I76" s="49">
        <v>1085</v>
      </c>
    </row>
    <row r="77" spans="1:9" x14ac:dyDescent="0.2">
      <c r="A77" s="46" t="s">
        <v>172</v>
      </c>
      <c r="B77" s="47" t="s">
        <v>165</v>
      </c>
      <c r="C77" s="25">
        <v>84233</v>
      </c>
      <c r="D77" s="26">
        <v>0.32819999999999999</v>
      </c>
      <c r="E77" s="25">
        <f t="shared" si="11"/>
        <v>27645.2706</v>
      </c>
      <c r="F77" s="25">
        <f t="shared" si="12"/>
        <v>111878.2706</v>
      </c>
      <c r="G77" s="26">
        <v>1</v>
      </c>
      <c r="H77" s="25">
        <f t="shared" si="13"/>
        <v>111878.2706</v>
      </c>
      <c r="I77" s="49">
        <v>1650</v>
      </c>
    </row>
    <row r="78" spans="1:9" x14ac:dyDescent="0.2">
      <c r="A78" s="46" t="s">
        <v>173</v>
      </c>
      <c r="B78" s="47" t="s">
        <v>165</v>
      </c>
      <c r="C78" s="25">
        <v>84746</v>
      </c>
      <c r="D78" s="26">
        <v>0.32519999999999999</v>
      </c>
      <c r="E78" s="25">
        <f t="shared" si="11"/>
        <v>27559.3992</v>
      </c>
      <c r="F78" s="25">
        <f t="shared" si="12"/>
        <v>112305.3992</v>
      </c>
      <c r="G78" s="26">
        <v>1</v>
      </c>
      <c r="H78" s="25">
        <f t="shared" si="13"/>
        <v>112305.3992</v>
      </c>
      <c r="I78" s="49">
        <v>1654</v>
      </c>
    </row>
    <row r="79" spans="1:9" x14ac:dyDescent="0.2">
      <c r="A79" s="157" t="s">
        <v>140</v>
      </c>
      <c r="B79" s="157"/>
      <c r="C79" s="157"/>
      <c r="D79" s="157"/>
      <c r="E79" s="157"/>
      <c r="F79" s="157"/>
      <c r="G79" s="157"/>
      <c r="H79" s="30">
        <f>SUM(H71:H78)</f>
        <v>699402.62540000002</v>
      </c>
      <c r="I79" s="65">
        <f>SUM(I71:I78)</f>
        <v>9977</v>
      </c>
    </row>
    <row r="80" spans="1:9" x14ac:dyDescent="0.2">
      <c r="A80" s="134"/>
      <c r="B80" s="134"/>
      <c r="C80" s="134"/>
      <c r="D80" s="134"/>
      <c r="E80" s="134"/>
      <c r="F80" s="134"/>
      <c r="G80" s="134"/>
      <c r="H80" s="134"/>
      <c r="I80" s="134"/>
    </row>
    <row r="81" spans="1:9" x14ac:dyDescent="0.2">
      <c r="A81" s="113"/>
      <c r="B81" s="113"/>
      <c r="C81" s="113"/>
      <c r="D81" s="158"/>
      <c r="E81" s="157" t="s">
        <v>141</v>
      </c>
      <c r="F81" s="157"/>
      <c r="G81" s="157"/>
      <c r="H81" s="157"/>
      <c r="I81" s="67">
        <f>H79/I79</f>
        <v>70.101495980755743</v>
      </c>
    </row>
    <row r="82" spans="1:9" x14ac:dyDescent="0.2">
      <c r="A82" s="159"/>
      <c r="B82" s="159"/>
      <c r="C82" s="159"/>
      <c r="D82" s="159"/>
      <c r="E82" s="159"/>
      <c r="F82" s="159"/>
      <c r="G82" s="159"/>
      <c r="H82" s="159"/>
      <c r="I82" s="159"/>
    </row>
    <row r="83" spans="1:9" x14ac:dyDescent="0.2">
      <c r="A83" s="147" t="s">
        <v>174</v>
      </c>
      <c r="B83" s="148"/>
      <c r="C83" s="148"/>
      <c r="D83" s="148"/>
      <c r="E83" s="148"/>
      <c r="F83" s="148"/>
      <c r="G83" s="148"/>
      <c r="H83" s="148"/>
      <c r="I83" s="149"/>
    </row>
    <row r="84" spans="1:9" x14ac:dyDescent="0.2">
      <c r="A84" s="150" t="s">
        <v>40</v>
      </c>
      <c r="B84" s="150" t="s">
        <v>41</v>
      </c>
      <c r="C84" s="156" t="s">
        <v>42</v>
      </c>
      <c r="D84" s="156" t="s">
        <v>43</v>
      </c>
      <c r="E84" s="23" t="s">
        <v>44</v>
      </c>
      <c r="F84" s="23" t="s">
        <v>45</v>
      </c>
      <c r="G84" s="23" t="s">
        <v>115</v>
      </c>
      <c r="H84" s="23" t="s">
        <v>48</v>
      </c>
      <c r="I84" s="23" t="s">
        <v>128</v>
      </c>
    </row>
    <row r="85" spans="1:9" x14ac:dyDescent="0.2">
      <c r="A85" s="151"/>
      <c r="B85" s="151"/>
      <c r="C85" s="156"/>
      <c r="D85" s="156"/>
      <c r="E85" s="24" t="s">
        <v>47</v>
      </c>
      <c r="F85" s="24" t="s">
        <v>46</v>
      </c>
      <c r="G85" s="24" t="s">
        <v>79</v>
      </c>
      <c r="H85" s="24" t="s">
        <v>79</v>
      </c>
      <c r="I85" s="24" t="s">
        <v>129</v>
      </c>
    </row>
    <row r="86" spans="1:9" x14ac:dyDescent="0.2">
      <c r="A86" s="46" t="s">
        <v>175</v>
      </c>
      <c r="B86" s="47" t="s">
        <v>180</v>
      </c>
      <c r="C86" s="25">
        <v>6400</v>
      </c>
      <c r="D86" s="26">
        <v>7.6499999999999999E-2</v>
      </c>
      <c r="E86" s="25">
        <f>C86*D86</f>
        <v>489.59999999999997</v>
      </c>
      <c r="F86" s="25">
        <f>C86+E86</f>
        <v>6889.6</v>
      </c>
      <c r="G86" s="26">
        <v>1</v>
      </c>
      <c r="H86" s="25">
        <f>F86*G86</f>
        <v>6889.6</v>
      </c>
      <c r="I86" s="49">
        <v>598</v>
      </c>
    </row>
    <row r="87" spans="1:9" x14ac:dyDescent="0.2">
      <c r="A87" s="46" t="s">
        <v>176</v>
      </c>
      <c r="B87" s="47" t="s">
        <v>180</v>
      </c>
      <c r="C87" s="25">
        <v>2896</v>
      </c>
      <c r="D87" s="26">
        <v>7.6499999999999999E-2</v>
      </c>
      <c r="E87" s="25">
        <f t="shared" ref="E87:E90" si="14">C87*D87</f>
        <v>221.54399999999998</v>
      </c>
      <c r="F87" s="25">
        <f t="shared" ref="F87:F90" si="15">C87+E87</f>
        <v>3117.5439999999999</v>
      </c>
      <c r="G87" s="26">
        <v>1</v>
      </c>
      <c r="H87" s="25">
        <f t="shared" ref="H87:H90" si="16">F87*G87</f>
        <v>3117.5439999999999</v>
      </c>
      <c r="I87" s="49">
        <v>205</v>
      </c>
    </row>
    <row r="88" spans="1:9" x14ac:dyDescent="0.2">
      <c r="A88" s="46" t="s">
        <v>177</v>
      </c>
      <c r="B88" s="47" t="s">
        <v>180</v>
      </c>
      <c r="C88" s="25">
        <v>8952</v>
      </c>
      <c r="D88" s="26">
        <v>7.6499999999999999E-2</v>
      </c>
      <c r="E88" s="25">
        <f t="shared" si="14"/>
        <v>684.82799999999997</v>
      </c>
      <c r="F88" s="25">
        <f t="shared" si="15"/>
        <v>9636.8279999999995</v>
      </c>
      <c r="G88" s="26">
        <v>1</v>
      </c>
      <c r="H88" s="25">
        <f t="shared" si="16"/>
        <v>9636.8279999999995</v>
      </c>
      <c r="I88" s="49">
        <v>600</v>
      </c>
    </row>
    <row r="89" spans="1:9" x14ac:dyDescent="0.2">
      <c r="A89" s="46" t="s">
        <v>178</v>
      </c>
      <c r="B89" s="47" t="s">
        <v>180</v>
      </c>
      <c r="C89" s="25">
        <v>12528</v>
      </c>
      <c r="D89" s="26">
        <v>7.6499999999999999E-2</v>
      </c>
      <c r="E89" s="25">
        <f t="shared" si="14"/>
        <v>958.39199999999994</v>
      </c>
      <c r="F89" s="25">
        <f t="shared" si="15"/>
        <v>13486.392</v>
      </c>
      <c r="G89" s="26">
        <v>0.5</v>
      </c>
      <c r="H89" s="25">
        <f t="shared" si="16"/>
        <v>6743.1959999999999</v>
      </c>
      <c r="I89" s="49">
        <v>1052</v>
      </c>
    </row>
    <row r="90" spans="1:9" x14ac:dyDescent="0.2">
      <c r="A90" s="46" t="s">
        <v>179</v>
      </c>
      <c r="B90" s="47" t="s">
        <v>180</v>
      </c>
      <c r="C90" s="25">
        <v>16584</v>
      </c>
      <c r="D90" s="26">
        <v>7.6499999999999999E-2</v>
      </c>
      <c r="E90" s="25">
        <f t="shared" si="14"/>
        <v>1268.6759999999999</v>
      </c>
      <c r="F90" s="25">
        <f t="shared" si="15"/>
        <v>17852.675999999999</v>
      </c>
      <c r="G90" s="26">
        <v>1</v>
      </c>
      <c r="H90" s="25">
        <f t="shared" si="16"/>
        <v>17852.675999999999</v>
      </c>
      <c r="I90" s="49">
        <v>1250</v>
      </c>
    </row>
    <row r="91" spans="1:9" x14ac:dyDescent="0.2">
      <c r="A91" s="157" t="s">
        <v>140</v>
      </c>
      <c r="B91" s="157"/>
      <c r="C91" s="157"/>
      <c r="D91" s="157"/>
      <c r="E91" s="157"/>
      <c r="F91" s="157"/>
      <c r="G91" s="157"/>
      <c r="H91" s="30">
        <f>SUM(H86:H90)</f>
        <v>44239.843999999997</v>
      </c>
      <c r="I91" s="65">
        <f>SUM(I86:I90)</f>
        <v>3705</v>
      </c>
    </row>
    <row r="92" spans="1:9" x14ac:dyDescent="0.2">
      <c r="A92" s="134"/>
      <c r="B92" s="134"/>
      <c r="C92" s="134"/>
      <c r="D92" s="134"/>
      <c r="E92" s="134"/>
      <c r="F92" s="134"/>
      <c r="G92" s="134"/>
      <c r="H92" s="134"/>
      <c r="I92" s="134"/>
    </row>
    <row r="93" spans="1:9" x14ac:dyDescent="0.2">
      <c r="A93" s="113"/>
      <c r="B93" s="113"/>
      <c r="C93" s="113"/>
      <c r="D93" s="158"/>
      <c r="E93" s="157" t="s">
        <v>141</v>
      </c>
      <c r="F93" s="157"/>
      <c r="G93" s="157"/>
      <c r="H93" s="157"/>
      <c r="I93" s="67">
        <f>H91/I91</f>
        <v>11.940578677462888</v>
      </c>
    </row>
    <row r="94" spans="1:9" x14ac:dyDescent="0.2">
      <c r="A94" s="152"/>
      <c r="B94" s="152"/>
      <c r="C94" s="152"/>
      <c r="D94" s="152"/>
      <c r="E94" s="152"/>
      <c r="F94" s="152"/>
      <c r="G94" s="152"/>
      <c r="H94" s="152"/>
      <c r="I94" s="153"/>
    </row>
    <row r="95" spans="1:9" x14ac:dyDescent="0.2">
      <c r="A95" s="147" t="s">
        <v>181</v>
      </c>
      <c r="B95" s="148"/>
      <c r="C95" s="148"/>
      <c r="D95" s="148"/>
      <c r="E95" s="148"/>
      <c r="F95" s="148"/>
      <c r="G95" s="148"/>
      <c r="H95" s="148"/>
      <c r="I95" s="149"/>
    </row>
    <row r="96" spans="1:9" x14ac:dyDescent="0.2">
      <c r="A96" s="150" t="s">
        <v>40</v>
      </c>
      <c r="B96" s="150" t="s">
        <v>41</v>
      </c>
      <c r="C96" s="156" t="s">
        <v>42</v>
      </c>
      <c r="D96" s="156" t="s">
        <v>43</v>
      </c>
      <c r="E96" s="23" t="s">
        <v>44</v>
      </c>
      <c r="F96" s="23" t="s">
        <v>45</v>
      </c>
      <c r="G96" s="23" t="s">
        <v>115</v>
      </c>
      <c r="H96" s="23" t="s">
        <v>48</v>
      </c>
      <c r="I96" s="23" t="s">
        <v>128</v>
      </c>
    </row>
    <row r="97" spans="1:9" x14ac:dyDescent="0.2">
      <c r="A97" s="151"/>
      <c r="B97" s="151"/>
      <c r="C97" s="156"/>
      <c r="D97" s="156"/>
      <c r="E97" s="24" t="s">
        <v>47</v>
      </c>
      <c r="F97" s="24" t="s">
        <v>46</v>
      </c>
      <c r="G97" s="24" t="s">
        <v>79</v>
      </c>
      <c r="H97" s="24" t="s">
        <v>79</v>
      </c>
      <c r="I97" s="24" t="s">
        <v>129</v>
      </c>
    </row>
    <row r="98" spans="1:9" x14ac:dyDescent="0.2">
      <c r="A98" s="46" t="s">
        <v>183</v>
      </c>
      <c r="B98" s="47" t="s">
        <v>182</v>
      </c>
      <c r="C98" s="25">
        <v>98502</v>
      </c>
      <c r="D98" s="26">
        <v>0.27860000000000001</v>
      </c>
      <c r="E98" s="25">
        <f>C98*D98</f>
        <v>27442.657200000001</v>
      </c>
      <c r="F98" s="25">
        <f>C98+E98</f>
        <v>125944.6572</v>
      </c>
      <c r="G98" s="26">
        <v>1</v>
      </c>
      <c r="H98" s="25">
        <f>F98*G98</f>
        <v>125944.6572</v>
      </c>
      <c r="I98" s="49">
        <v>1208</v>
      </c>
    </row>
    <row r="99" spans="1:9" x14ac:dyDescent="0.2">
      <c r="A99" s="46" t="s">
        <v>184</v>
      </c>
      <c r="B99" s="47" t="s">
        <v>182</v>
      </c>
      <c r="C99" s="25">
        <v>85246</v>
      </c>
      <c r="D99" s="26">
        <v>0.25869999999999999</v>
      </c>
      <c r="E99" s="25">
        <f>C99*D99</f>
        <v>22053.140199999998</v>
      </c>
      <c r="F99" s="25">
        <f>C99+E99</f>
        <v>107299.14019999999</v>
      </c>
      <c r="G99" s="26">
        <v>1</v>
      </c>
      <c r="H99" s="25">
        <f>F99*G99</f>
        <v>107299.14019999999</v>
      </c>
      <c r="I99" s="49">
        <v>1659</v>
      </c>
    </row>
    <row r="100" spans="1:9" x14ac:dyDescent="0.2">
      <c r="A100" s="46" t="s">
        <v>185</v>
      </c>
      <c r="B100" s="47" t="s">
        <v>182</v>
      </c>
      <c r="C100" s="25">
        <v>75824</v>
      </c>
      <c r="D100" s="26">
        <v>0.23219999999999999</v>
      </c>
      <c r="E100" s="25">
        <f t="shared" ref="E100" si="17">C100*D100</f>
        <v>17606.3328</v>
      </c>
      <c r="F100" s="25">
        <f t="shared" ref="F100" si="18">C100+E100</f>
        <v>93430.332800000004</v>
      </c>
      <c r="G100" s="26">
        <v>1</v>
      </c>
      <c r="H100" s="25">
        <f t="shared" ref="H100" si="19">F100*G100</f>
        <v>93430.332800000004</v>
      </c>
      <c r="I100" s="49">
        <v>1564</v>
      </c>
    </row>
    <row r="101" spans="1:9" x14ac:dyDescent="0.2">
      <c r="A101" s="157" t="s">
        <v>140</v>
      </c>
      <c r="B101" s="157"/>
      <c r="C101" s="157"/>
      <c r="D101" s="157"/>
      <c r="E101" s="157"/>
      <c r="F101" s="157"/>
      <c r="G101" s="157"/>
      <c r="H101" s="30">
        <f>SUM(H98:H100)</f>
        <v>326674.13020000001</v>
      </c>
      <c r="I101" s="65">
        <f>SUM(I98:I100)</f>
        <v>4431</v>
      </c>
    </row>
    <row r="102" spans="1:9" x14ac:dyDescent="0.2">
      <c r="A102" s="134"/>
      <c r="B102" s="134"/>
      <c r="C102" s="134"/>
      <c r="D102" s="134"/>
      <c r="E102" s="134"/>
      <c r="F102" s="134"/>
      <c r="G102" s="134"/>
      <c r="H102" s="134"/>
      <c r="I102" s="134"/>
    </row>
    <row r="103" spans="1:9" x14ac:dyDescent="0.2">
      <c r="A103" s="113"/>
      <c r="B103" s="113"/>
      <c r="C103" s="113"/>
      <c r="D103" s="158"/>
      <c r="E103" s="157" t="s">
        <v>141</v>
      </c>
      <c r="F103" s="157"/>
      <c r="G103" s="157"/>
      <c r="H103" s="157"/>
      <c r="I103" s="67">
        <f>H101/I101</f>
        <v>73.724696501918302</v>
      </c>
    </row>
    <row r="104" spans="1:9" x14ac:dyDescent="0.2">
      <c r="A104" s="159"/>
      <c r="B104" s="159"/>
      <c r="C104" s="159"/>
      <c r="D104" s="159"/>
      <c r="E104" s="159"/>
      <c r="F104" s="159"/>
      <c r="G104" s="159"/>
      <c r="H104" s="159"/>
      <c r="I104" s="159"/>
    </row>
    <row r="105" spans="1:9" x14ac:dyDescent="0.2">
      <c r="A105" s="159"/>
      <c r="B105" s="159"/>
      <c r="C105" s="159"/>
      <c r="D105" s="159"/>
      <c r="E105" s="159"/>
      <c r="F105" s="159"/>
      <c r="G105" s="159"/>
      <c r="H105" s="159"/>
      <c r="I105" s="159"/>
    </row>
    <row r="106" spans="1:9" x14ac:dyDescent="0.2">
      <c r="A106" s="159"/>
      <c r="B106" s="159"/>
      <c r="C106" s="159"/>
      <c r="D106" s="160"/>
      <c r="E106" s="157" t="s">
        <v>144</v>
      </c>
      <c r="F106" s="157"/>
      <c r="G106" s="157"/>
      <c r="H106" s="157"/>
      <c r="I106" s="68">
        <f>I35+I44+I64+I79+I91+I101</f>
        <v>55718</v>
      </c>
    </row>
    <row r="107" spans="1:9" x14ac:dyDescent="0.2">
      <c r="A107" s="159"/>
      <c r="B107" s="159"/>
      <c r="C107" s="159"/>
      <c r="D107" s="159"/>
      <c r="E107" s="159"/>
      <c r="F107" s="159"/>
      <c r="G107" s="159"/>
      <c r="H107" s="159"/>
      <c r="I107" s="159"/>
    </row>
    <row r="108" spans="1:9" x14ac:dyDescent="0.2">
      <c r="A108" s="92"/>
      <c r="B108" s="92"/>
      <c r="C108" s="92"/>
      <c r="D108" s="92"/>
      <c r="E108" s="92"/>
      <c r="F108" s="92"/>
      <c r="G108" s="92"/>
      <c r="H108" s="92"/>
      <c r="I108" s="92"/>
    </row>
    <row r="109" spans="1:9" ht="15.75" x14ac:dyDescent="0.25">
      <c r="A109" s="162" t="s">
        <v>52</v>
      </c>
      <c r="B109" s="163"/>
      <c r="C109" s="163"/>
      <c r="D109" s="163"/>
      <c r="E109" s="163"/>
      <c r="F109" s="163"/>
      <c r="G109" s="163"/>
      <c r="H109" s="163"/>
      <c r="I109" s="164"/>
    </row>
    <row r="110" spans="1:9" x14ac:dyDescent="0.2">
      <c r="A110" s="161"/>
      <c r="B110" s="161"/>
      <c r="C110" s="161"/>
      <c r="D110" s="161"/>
      <c r="E110" s="161"/>
      <c r="F110" s="161"/>
      <c r="G110" s="161"/>
      <c r="H110" s="161"/>
      <c r="I110" s="161"/>
    </row>
    <row r="111" spans="1:9" ht="26.25" customHeight="1" x14ac:dyDescent="0.2">
      <c r="A111" s="28" t="s">
        <v>57</v>
      </c>
      <c r="B111" s="154" t="s">
        <v>255</v>
      </c>
      <c r="C111" s="154"/>
      <c r="D111" s="154"/>
      <c r="E111" s="154"/>
      <c r="F111" s="154"/>
      <c r="G111" s="154"/>
      <c r="H111" s="154"/>
      <c r="I111" s="154"/>
    </row>
    <row r="112" spans="1:9" x14ac:dyDescent="0.2">
      <c r="A112" s="28"/>
      <c r="B112" s="154"/>
      <c r="C112" s="154"/>
      <c r="D112" s="154"/>
      <c r="E112" s="154"/>
      <c r="F112" s="154"/>
      <c r="G112" s="154"/>
      <c r="H112" s="154"/>
      <c r="I112" s="154"/>
    </row>
    <row r="113" spans="1:9" ht="12.75" customHeight="1" x14ac:dyDescent="0.2">
      <c r="A113" s="28"/>
      <c r="B113" s="154" t="s">
        <v>143</v>
      </c>
      <c r="C113" s="154"/>
      <c r="D113" s="154"/>
      <c r="E113" s="154"/>
      <c r="F113" s="154"/>
      <c r="G113" s="154"/>
      <c r="H113" s="154"/>
      <c r="I113" s="154"/>
    </row>
    <row r="114" spans="1:9" x14ac:dyDescent="0.2">
      <c r="B114" s="92"/>
      <c r="C114" s="92"/>
      <c r="D114" s="92"/>
      <c r="E114" s="92"/>
      <c r="F114" s="92"/>
      <c r="G114" s="92"/>
      <c r="H114" s="92"/>
      <c r="I114" s="92"/>
    </row>
    <row r="115" spans="1:9" x14ac:dyDescent="0.2">
      <c r="A115" s="147" t="s">
        <v>195</v>
      </c>
      <c r="B115" s="148"/>
      <c r="C115" s="148"/>
      <c r="D115" s="148"/>
      <c r="E115" s="148"/>
      <c r="F115" s="148"/>
      <c r="G115" s="148"/>
      <c r="H115" s="148"/>
      <c r="I115" s="149"/>
    </row>
    <row r="116" spans="1:9" x14ac:dyDescent="0.2">
      <c r="A116" s="150" t="s">
        <v>40</v>
      </c>
      <c r="B116" s="150" t="s">
        <v>41</v>
      </c>
      <c r="C116" s="156" t="s">
        <v>42</v>
      </c>
      <c r="D116" s="156" t="s">
        <v>43</v>
      </c>
      <c r="E116" s="23" t="s">
        <v>44</v>
      </c>
      <c r="F116" s="23" t="s">
        <v>45</v>
      </c>
      <c r="G116" s="23" t="s">
        <v>115</v>
      </c>
      <c r="H116" s="23" t="s">
        <v>48</v>
      </c>
      <c r="I116" s="23" t="s">
        <v>128</v>
      </c>
    </row>
    <row r="117" spans="1:9" x14ac:dyDescent="0.2">
      <c r="A117" s="151"/>
      <c r="B117" s="151"/>
      <c r="C117" s="156"/>
      <c r="D117" s="156"/>
      <c r="E117" s="24" t="s">
        <v>47</v>
      </c>
      <c r="F117" s="24" t="s">
        <v>46</v>
      </c>
      <c r="G117" s="24" t="s">
        <v>79</v>
      </c>
      <c r="H117" s="24" t="s">
        <v>79</v>
      </c>
      <c r="I117" s="24" t="s">
        <v>129</v>
      </c>
    </row>
    <row r="118" spans="1:9" x14ac:dyDescent="0.2">
      <c r="A118" s="46" t="s">
        <v>186</v>
      </c>
      <c r="B118" s="47" t="s">
        <v>196</v>
      </c>
      <c r="C118" s="25">
        <v>128654</v>
      </c>
      <c r="D118" s="26">
        <v>0.27860000000000001</v>
      </c>
      <c r="E118" s="25">
        <f>C118*D118</f>
        <v>35843.004400000005</v>
      </c>
      <c r="F118" s="25">
        <f>C118+E118</f>
        <v>164497.00440000001</v>
      </c>
      <c r="G118" s="26">
        <v>1</v>
      </c>
      <c r="H118" s="25">
        <f>F118*G118</f>
        <v>164497.00440000001</v>
      </c>
      <c r="I118" s="51" t="s">
        <v>203</v>
      </c>
    </row>
    <row r="119" spans="1:9" x14ac:dyDescent="0.2">
      <c r="A119" s="46" t="s">
        <v>187</v>
      </c>
      <c r="B119" s="47" t="s">
        <v>197</v>
      </c>
      <c r="C119" s="25">
        <v>90156</v>
      </c>
      <c r="D119" s="26">
        <v>0.25869999999999999</v>
      </c>
      <c r="E119" s="25">
        <f t="shared" ref="E119:E126" si="20">C119*D119</f>
        <v>23323.357199999999</v>
      </c>
      <c r="F119" s="25">
        <f t="shared" ref="F119:F126" si="21">C119+E119</f>
        <v>113479.3572</v>
      </c>
      <c r="G119" s="26">
        <v>1</v>
      </c>
      <c r="H119" s="25">
        <f t="shared" ref="H119:H126" si="22">F119*G119</f>
        <v>113479.3572</v>
      </c>
      <c r="I119" s="51" t="s">
        <v>203</v>
      </c>
    </row>
    <row r="120" spans="1:9" x14ac:dyDescent="0.2">
      <c r="A120" s="46" t="s">
        <v>188</v>
      </c>
      <c r="B120" s="47" t="s">
        <v>197</v>
      </c>
      <c r="C120" s="25">
        <v>92498</v>
      </c>
      <c r="D120" s="26">
        <v>0.23219999999999999</v>
      </c>
      <c r="E120" s="25">
        <f t="shared" si="20"/>
        <v>21478.035599999999</v>
      </c>
      <c r="F120" s="25">
        <f t="shared" si="21"/>
        <v>113976.0356</v>
      </c>
      <c r="G120" s="26">
        <v>1</v>
      </c>
      <c r="H120" s="25">
        <f t="shared" si="22"/>
        <v>113976.0356</v>
      </c>
      <c r="I120" s="51" t="s">
        <v>203</v>
      </c>
    </row>
    <row r="121" spans="1:9" x14ac:dyDescent="0.2">
      <c r="A121" s="46" t="s">
        <v>189</v>
      </c>
      <c r="B121" s="47" t="s">
        <v>198</v>
      </c>
      <c r="C121" s="25">
        <v>5405</v>
      </c>
      <c r="D121" s="26">
        <v>7.6499999999999999E-2</v>
      </c>
      <c r="E121" s="25">
        <f t="shared" si="20"/>
        <v>413.48250000000002</v>
      </c>
      <c r="F121" s="25">
        <f t="shared" si="21"/>
        <v>5818.4825000000001</v>
      </c>
      <c r="G121" s="26">
        <v>0.5</v>
      </c>
      <c r="H121" s="25">
        <f t="shared" si="22"/>
        <v>2909.24125</v>
      </c>
      <c r="I121" s="51" t="s">
        <v>203</v>
      </c>
    </row>
    <row r="122" spans="1:9" x14ac:dyDescent="0.2">
      <c r="A122" s="46" t="s">
        <v>190</v>
      </c>
      <c r="B122" s="47" t="s">
        <v>199</v>
      </c>
      <c r="C122" s="25">
        <v>45243</v>
      </c>
      <c r="D122" s="26">
        <v>0.46500000000000002</v>
      </c>
      <c r="E122" s="25">
        <f t="shared" si="20"/>
        <v>21037.995000000003</v>
      </c>
      <c r="F122" s="25">
        <f t="shared" si="21"/>
        <v>66280.994999999995</v>
      </c>
      <c r="G122" s="26">
        <v>0.5</v>
      </c>
      <c r="H122" s="25">
        <f t="shared" si="22"/>
        <v>33140.497499999998</v>
      </c>
      <c r="I122" s="51" t="s">
        <v>203</v>
      </c>
    </row>
    <row r="123" spans="1:9" x14ac:dyDescent="0.2">
      <c r="A123" s="46" t="s">
        <v>191</v>
      </c>
      <c r="B123" s="47" t="s">
        <v>200</v>
      </c>
      <c r="C123" s="25">
        <v>55243</v>
      </c>
      <c r="D123" s="26">
        <v>0.41599999999999998</v>
      </c>
      <c r="E123" s="25">
        <f t="shared" si="20"/>
        <v>22981.088</v>
      </c>
      <c r="F123" s="25">
        <f t="shared" si="21"/>
        <v>78224.088000000003</v>
      </c>
      <c r="G123" s="26">
        <v>1</v>
      </c>
      <c r="H123" s="25">
        <f t="shared" si="22"/>
        <v>78224.088000000003</v>
      </c>
      <c r="I123" s="51" t="s">
        <v>203</v>
      </c>
    </row>
    <row r="124" spans="1:9" x14ac:dyDescent="0.2">
      <c r="A124" s="46" t="s">
        <v>192</v>
      </c>
      <c r="B124" s="47" t="s">
        <v>201</v>
      </c>
      <c r="C124" s="25">
        <v>65123</v>
      </c>
      <c r="D124" s="26">
        <v>0.38200000000000001</v>
      </c>
      <c r="E124" s="25">
        <f t="shared" si="20"/>
        <v>24876.986000000001</v>
      </c>
      <c r="F124" s="25">
        <f t="shared" si="21"/>
        <v>89999.986000000004</v>
      </c>
      <c r="G124" s="26">
        <v>1</v>
      </c>
      <c r="H124" s="25">
        <f t="shared" si="22"/>
        <v>89999.986000000004</v>
      </c>
      <c r="I124" s="51" t="s">
        <v>203</v>
      </c>
    </row>
    <row r="125" spans="1:9" x14ac:dyDescent="0.2">
      <c r="A125" s="46" t="s">
        <v>193</v>
      </c>
      <c r="B125" s="47" t="s">
        <v>201</v>
      </c>
      <c r="C125" s="25">
        <v>59654</v>
      </c>
      <c r="D125" s="26">
        <v>0.40400000000000003</v>
      </c>
      <c r="E125" s="25">
        <f t="shared" si="20"/>
        <v>24100.216</v>
      </c>
      <c r="F125" s="25">
        <f t="shared" si="21"/>
        <v>83754.216</v>
      </c>
      <c r="G125" s="26">
        <v>0.5</v>
      </c>
      <c r="H125" s="25">
        <f t="shared" si="22"/>
        <v>41877.108</v>
      </c>
      <c r="I125" s="51" t="s">
        <v>203</v>
      </c>
    </row>
    <row r="126" spans="1:9" x14ac:dyDescent="0.2">
      <c r="A126" s="46" t="s">
        <v>194</v>
      </c>
      <c r="B126" s="47" t="s">
        <v>202</v>
      </c>
      <c r="C126" s="25">
        <v>59542</v>
      </c>
      <c r="D126" s="26">
        <v>0.40389999999999998</v>
      </c>
      <c r="E126" s="25">
        <f t="shared" si="20"/>
        <v>24049.013800000001</v>
      </c>
      <c r="F126" s="25">
        <f t="shared" si="21"/>
        <v>83591.013800000001</v>
      </c>
      <c r="G126" s="26">
        <v>1</v>
      </c>
      <c r="H126" s="25">
        <f t="shared" si="22"/>
        <v>83591.013800000001</v>
      </c>
      <c r="I126" s="51" t="s">
        <v>203</v>
      </c>
    </row>
    <row r="127" spans="1:9" x14ac:dyDescent="0.2">
      <c r="A127" s="157" t="s">
        <v>140</v>
      </c>
      <c r="B127" s="157"/>
      <c r="C127" s="157"/>
      <c r="D127" s="157"/>
      <c r="E127" s="157"/>
      <c r="F127" s="157"/>
      <c r="G127" s="157"/>
      <c r="H127" s="30">
        <f>SUM(H118:H126)</f>
        <v>721694.33175000001</v>
      </c>
      <c r="I127" s="66" t="s">
        <v>203</v>
      </c>
    </row>
    <row r="128" spans="1:9" x14ac:dyDescent="0.2">
      <c r="A128" s="134"/>
      <c r="B128" s="134"/>
      <c r="C128" s="134"/>
      <c r="D128" s="134"/>
      <c r="E128" s="134"/>
      <c r="F128" s="134"/>
      <c r="G128" s="134"/>
      <c r="H128" s="134"/>
      <c r="I128" s="134"/>
    </row>
    <row r="129" spans="1:9" x14ac:dyDescent="0.2">
      <c r="A129" s="113"/>
      <c r="B129" s="113"/>
      <c r="C129" s="113"/>
      <c r="D129" s="158"/>
      <c r="E129" s="157" t="s">
        <v>204</v>
      </c>
      <c r="F129" s="157"/>
      <c r="G129" s="157"/>
      <c r="H129" s="157"/>
      <c r="I129" s="67">
        <f>H127</f>
        <v>721694.33175000001</v>
      </c>
    </row>
    <row r="130" spans="1:9" x14ac:dyDescent="0.2">
      <c r="A130" s="113"/>
      <c r="B130" s="113"/>
      <c r="C130" s="113"/>
      <c r="D130" s="158"/>
      <c r="E130" s="139" t="s">
        <v>205</v>
      </c>
      <c r="F130" s="139"/>
      <c r="G130" s="139"/>
      <c r="H130" s="139"/>
      <c r="I130" s="54">
        <f>I106</f>
        <v>55718</v>
      </c>
    </row>
    <row r="131" spans="1:9" x14ac:dyDescent="0.2">
      <c r="A131" s="113"/>
      <c r="B131" s="113"/>
      <c r="C131" s="113"/>
      <c r="D131" s="158"/>
      <c r="E131" s="157" t="s">
        <v>206</v>
      </c>
      <c r="F131" s="157"/>
      <c r="G131" s="157"/>
      <c r="H131" s="157"/>
      <c r="I131" s="50">
        <f>I129/I130</f>
        <v>12.952624497469399</v>
      </c>
    </row>
  </sheetData>
  <mergeCells count="99">
    <mergeCell ref="C40:C41"/>
    <mergeCell ref="A39:I39"/>
    <mergeCell ref="C19:C20"/>
    <mergeCell ref="D19:D20"/>
    <mergeCell ref="A35:G35"/>
    <mergeCell ref="B19:B20"/>
    <mergeCell ref="A19:A20"/>
    <mergeCell ref="D49:D50"/>
    <mergeCell ref="E37:H37"/>
    <mergeCell ref="A40:A41"/>
    <mergeCell ref="B40:B41"/>
    <mergeCell ref="A1:I1"/>
    <mergeCell ref="A44:G44"/>
    <mergeCell ref="E46:H46"/>
    <mergeCell ref="A47:I47"/>
    <mergeCell ref="A48:I48"/>
    <mergeCell ref="A49:A50"/>
    <mergeCell ref="B49:B50"/>
    <mergeCell ref="C49:C50"/>
    <mergeCell ref="A10:I10"/>
    <mergeCell ref="A38:I38"/>
    <mergeCell ref="A18:I18"/>
    <mergeCell ref="D40:D41"/>
    <mergeCell ref="A79:G79"/>
    <mergeCell ref="A64:G64"/>
    <mergeCell ref="E66:H66"/>
    <mergeCell ref="A68:I68"/>
    <mergeCell ref="A69:A70"/>
    <mergeCell ref="B69:B70"/>
    <mergeCell ref="C69:C70"/>
    <mergeCell ref="D69:D70"/>
    <mergeCell ref="A67:I67"/>
    <mergeCell ref="E81:H81"/>
    <mergeCell ref="A82:I82"/>
    <mergeCell ref="A83:I83"/>
    <mergeCell ref="A84:A85"/>
    <mergeCell ref="B84:B85"/>
    <mergeCell ref="C84:C85"/>
    <mergeCell ref="D84:D85"/>
    <mergeCell ref="E93:H93"/>
    <mergeCell ref="A105:I105"/>
    <mergeCell ref="A109:I109"/>
    <mergeCell ref="A11:I11"/>
    <mergeCell ref="B17:I17"/>
    <mergeCell ref="A36:I36"/>
    <mergeCell ref="A37:D37"/>
    <mergeCell ref="A45:I45"/>
    <mergeCell ref="A46:D46"/>
    <mergeCell ref="A65:I65"/>
    <mergeCell ref="A66:D66"/>
    <mergeCell ref="A80:I80"/>
    <mergeCell ref="A81:D81"/>
    <mergeCell ref="A92:I92"/>
    <mergeCell ref="A93:D93"/>
    <mergeCell ref="A91:G91"/>
    <mergeCell ref="A131:D131"/>
    <mergeCell ref="E131:H131"/>
    <mergeCell ref="A110:I110"/>
    <mergeCell ref="A115:I115"/>
    <mergeCell ref="A116:A117"/>
    <mergeCell ref="B116:B117"/>
    <mergeCell ref="C116:C117"/>
    <mergeCell ref="D116:D117"/>
    <mergeCell ref="B111:I111"/>
    <mergeCell ref="B112:I112"/>
    <mergeCell ref="B113:I113"/>
    <mergeCell ref="A128:I128"/>
    <mergeCell ref="A129:D129"/>
    <mergeCell ref="E129:H129"/>
    <mergeCell ref="B114:I114"/>
    <mergeCell ref="A130:D130"/>
    <mergeCell ref="D96:D97"/>
    <mergeCell ref="E130:H130"/>
    <mergeCell ref="A127:G127"/>
    <mergeCell ref="A102:I102"/>
    <mergeCell ref="A103:D103"/>
    <mergeCell ref="E103:H103"/>
    <mergeCell ref="E106:H106"/>
    <mergeCell ref="A106:D106"/>
    <mergeCell ref="A107:I107"/>
    <mergeCell ref="A108:I108"/>
    <mergeCell ref="A104:I104"/>
    <mergeCell ref="A101:G101"/>
    <mergeCell ref="A95:I95"/>
    <mergeCell ref="A96:A97"/>
    <mergeCell ref="B96:B97"/>
    <mergeCell ref="A94:I94"/>
    <mergeCell ref="B3:I3"/>
    <mergeCell ref="B4:I4"/>
    <mergeCell ref="B5:I5"/>
    <mergeCell ref="B6:I6"/>
    <mergeCell ref="B7:I7"/>
    <mergeCell ref="B8:I8"/>
    <mergeCell ref="B12:I12"/>
    <mergeCell ref="B13:I13"/>
    <mergeCell ref="B14:I14"/>
    <mergeCell ref="B16:I16"/>
    <mergeCell ref="B15:I15"/>
    <mergeCell ref="C96:C97"/>
  </mergeCells>
  <pageMargins left="0.45" right="0.45" top="0.75" bottom="0.75" header="0.3" footer="0.3"/>
  <pageSetup scale="76" fitToHeight="0" orientation="portrait" r:id="rId1"/>
  <headerFooter>
    <oddFooter>&amp;LTTUHSCEP&amp;CPage 2 (&amp;P)&amp;RRev. March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zoomScale="125" zoomScaleNormal="125" workbookViewId="0">
      <selection activeCell="L14" sqref="L14"/>
    </sheetView>
  </sheetViews>
  <sheetFormatPr defaultColWidth="9.140625" defaultRowHeight="12.75" x14ac:dyDescent="0.2"/>
  <cols>
    <col min="1" max="1" width="6.7109375" style="2" customWidth="1"/>
    <col min="2" max="2" width="53.7109375" style="2" customWidth="1"/>
    <col min="3" max="3" width="14.7109375" style="2" customWidth="1"/>
    <col min="4" max="16384" width="9.140625" style="2"/>
  </cols>
  <sheetData>
    <row r="1" spans="1:3" ht="15.75" x14ac:dyDescent="0.25">
      <c r="A1" s="162" t="s">
        <v>59</v>
      </c>
      <c r="B1" s="163"/>
      <c r="C1" s="164"/>
    </row>
    <row r="5" spans="1:3" ht="39" customHeight="1" x14ac:dyDescent="0.2">
      <c r="A5" s="31" t="s">
        <v>62</v>
      </c>
      <c r="B5" s="154" t="s">
        <v>63</v>
      </c>
      <c r="C5" s="154"/>
    </row>
    <row r="6" spans="1:3" ht="12.75" customHeight="1" x14ac:dyDescent="0.2">
      <c r="A6" s="31"/>
      <c r="B6" s="154"/>
      <c r="C6" s="154"/>
    </row>
    <row r="7" spans="1:3" x14ac:dyDescent="0.2">
      <c r="B7" s="154" t="s">
        <v>83</v>
      </c>
      <c r="C7" s="154"/>
    </row>
    <row r="10" spans="1:3" ht="15.75" x14ac:dyDescent="0.25">
      <c r="A10" s="162" t="s">
        <v>59</v>
      </c>
      <c r="B10" s="163"/>
      <c r="C10" s="164"/>
    </row>
    <row r="11" spans="1:3" x14ac:dyDescent="0.2">
      <c r="A11" s="29"/>
      <c r="B11" s="29"/>
      <c r="C11" s="29"/>
    </row>
    <row r="12" spans="1:3" x14ac:dyDescent="0.2">
      <c r="A12" s="167" t="s">
        <v>60</v>
      </c>
      <c r="B12" s="168"/>
      <c r="C12" s="56" t="s">
        <v>123</v>
      </c>
    </row>
    <row r="13" spans="1:3" x14ac:dyDescent="0.2">
      <c r="A13" s="169"/>
      <c r="B13" s="170"/>
      <c r="C13" s="58" t="s">
        <v>122</v>
      </c>
    </row>
    <row r="14" spans="1:3" ht="39" customHeight="1" x14ac:dyDescent="0.2">
      <c r="A14" s="165" t="s">
        <v>207</v>
      </c>
      <c r="B14" s="166"/>
      <c r="C14" s="53" t="s">
        <v>203</v>
      </c>
    </row>
    <row r="15" spans="1:3" x14ac:dyDescent="0.2">
      <c r="A15" s="171" t="s">
        <v>216</v>
      </c>
      <c r="B15" s="172"/>
      <c r="C15" s="30">
        <f>SUM(C14:C14)</f>
        <v>0</v>
      </c>
    </row>
  </sheetData>
  <mergeCells count="8">
    <mergeCell ref="A1:C1"/>
    <mergeCell ref="A14:B14"/>
    <mergeCell ref="A12:B13"/>
    <mergeCell ref="A15:B15"/>
    <mergeCell ref="B5:C5"/>
    <mergeCell ref="B7:C7"/>
    <mergeCell ref="A10:C10"/>
    <mergeCell ref="B6:C6"/>
  </mergeCells>
  <printOptions horizontalCentered="1"/>
  <pageMargins left="0.7" right="0.7" top="0.75" bottom="0.75" header="0.3" footer="0.3"/>
  <pageSetup orientation="portrait" r:id="rId1"/>
  <headerFooter>
    <oddFooter>&amp;LTTUHSCEP&amp;CPage 3&amp;RRev. March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125" zoomScaleNormal="125" workbookViewId="0">
      <selection sqref="A1:G1"/>
    </sheetView>
  </sheetViews>
  <sheetFormatPr defaultColWidth="9.140625" defaultRowHeight="12.75" x14ac:dyDescent="0.2"/>
  <cols>
    <col min="1" max="1" width="6.7109375" style="2" customWidth="1"/>
    <col min="2" max="2" width="40.7109375" style="2" customWidth="1"/>
    <col min="3" max="3" width="10" style="2" bestFit="1" customWidth="1"/>
    <col min="4" max="4" width="8.85546875" style="2" bestFit="1" customWidth="1"/>
    <col min="5" max="7" width="14.7109375" style="2" customWidth="1"/>
    <col min="8" max="16384" width="9.140625" style="2"/>
  </cols>
  <sheetData>
    <row r="1" spans="1:7" ht="15.75" x14ac:dyDescent="0.25">
      <c r="A1" s="162" t="s">
        <v>71</v>
      </c>
      <c r="B1" s="163"/>
      <c r="C1" s="163"/>
      <c r="D1" s="163"/>
      <c r="E1" s="163"/>
      <c r="F1" s="163"/>
      <c r="G1" s="164"/>
    </row>
    <row r="4" spans="1:7" ht="24.75" customHeight="1" x14ac:dyDescent="0.2">
      <c r="A4" s="37" t="s">
        <v>62</v>
      </c>
      <c r="B4" s="182" t="s">
        <v>254</v>
      </c>
      <c r="C4" s="182"/>
      <c r="D4" s="182"/>
      <c r="E4" s="182"/>
      <c r="F4" s="182"/>
      <c r="G4" s="182"/>
    </row>
    <row r="5" spans="1:7" ht="12.75" customHeight="1" x14ac:dyDescent="0.2">
      <c r="A5" s="37"/>
      <c r="B5" s="182"/>
      <c r="C5" s="182"/>
      <c r="D5" s="182"/>
      <c r="E5" s="182"/>
      <c r="F5" s="182"/>
      <c r="G5" s="182"/>
    </row>
    <row r="6" spans="1:7" ht="27.75" customHeight="1" x14ac:dyDescent="0.2">
      <c r="A6" s="37"/>
      <c r="B6" s="182" t="s">
        <v>258</v>
      </c>
      <c r="C6" s="182"/>
      <c r="D6" s="182"/>
      <c r="E6" s="182"/>
      <c r="F6" s="182"/>
      <c r="G6" s="182"/>
    </row>
    <row r="7" spans="1:7" ht="12.75" customHeight="1" x14ac:dyDescent="0.2">
      <c r="A7" s="37"/>
      <c r="B7" s="182"/>
      <c r="C7" s="182"/>
      <c r="D7" s="182"/>
      <c r="E7" s="182"/>
      <c r="F7" s="182"/>
      <c r="G7" s="182"/>
    </row>
    <row r="8" spans="1:7" ht="79.5" customHeight="1" x14ac:dyDescent="0.2">
      <c r="A8" s="36"/>
      <c r="B8" s="183" t="s">
        <v>117</v>
      </c>
      <c r="C8" s="183"/>
      <c r="D8" s="183"/>
      <c r="E8" s="183"/>
      <c r="F8" s="183"/>
      <c r="G8" s="183"/>
    </row>
    <row r="10" spans="1:7" ht="15.75" x14ac:dyDescent="0.25">
      <c r="A10" s="162" t="s">
        <v>88</v>
      </c>
      <c r="B10" s="163"/>
      <c r="C10" s="163"/>
      <c r="D10" s="163"/>
      <c r="E10" s="163"/>
      <c r="F10" s="163"/>
      <c r="G10" s="164"/>
    </row>
    <row r="11" spans="1:7" x14ac:dyDescent="0.2">
      <c r="A11" s="29"/>
      <c r="B11" s="29"/>
      <c r="C11" s="29"/>
      <c r="D11" s="29"/>
      <c r="E11" s="29"/>
      <c r="F11" s="29"/>
      <c r="G11" s="29"/>
    </row>
    <row r="12" spans="1:7" x14ac:dyDescent="0.2">
      <c r="A12" s="167" t="s">
        <v>60</v>
      </c>
      <c r="B12" s="168"/>
      <c r="C12" s="69" t="s">
        <v>72</v>
      </c>
      <c r="D12" s="69" t="s">
        <v>74</v>
      </c>
      <c r="E12" s="56" t="s">
        <v>65</v>
      </c>
      <c r="F12" s="56" t="s">
        <v>66</v>
      </c>
      <c r="G12" s="56" t="s">
        <v>48</v>
      </c>
    </row>
    <row r="13" spans="1:7" x14ac:dyDescent="0.2">
      <c r="A13" s="169"/>
      <c r="B13" s="170"/>
      <c r="C13" s="70" t="s">
        <v>73</v>
      </c>
      <c r="D13" s="70" t="s">
        <v>75</v>
      </c>
      <c r="E13" s="58" t="s">
        <v>47</v>
      </c>
      <c r="F13" s="58" t="s">
        <v>79</v>
      </c>
      <c r="G13" s="58" t="s">
        <v>79</v>
      </c>
    </row>
    <row r="14" spans="1:7" x14ac:dyDescent="0.2">
      <c r="A14" s="180" t="s">
        <v>210</v>
      </c>
      <c r="B14" s="181"/>
      <c r="C14" s="32">
        <v>55000</v>
      </c>
      <c r="D14" s="33" t="s">
        <v>78</v>
      </c>
      <c r="E14" s="34">
        <f>C14/D14</f>
        <v>7857.1428571428569</v>
      </c>
      <c r="F14" s="35">
        <v>1</v>
      </c>
      <c r="G14" s="34">
        <f>E14*F14</f>
        <v>7857.1428571428569</v>
      </c>
    </row>
    <row r="15" spans="1:7" x14ac:dyDescent="0.2">
      <c r="A15" s="180" t="s">
        <v>211</v>
      </c>
      <c r="B15" s="181"/>
      <c r="C15" s="32">
        <v>10000</v>
      </c>
      <c r="D15" s="33" t="s">
        <v>78</v>
      </c>
      <c r="E15" s="34">
        <f t="shared" ref="E15:E18" si="0">C15/D15</f>
        <v>1428.5714285714287</v>
      </c>
      <c r="F15" s="35">
        <v>0.05</v>
      </c>
      <c r="G15" s="34">
        <f t="shared" ref="G15:G22" si="1">E15*F15</f>
        <v>71.428571428571431</v>
      </c>
    </row>
    <row r="16" spans="1:7" x14ac:dyDescent="0.2">
      <c r="A16" s="180" t="s">
        <v>208</v>
      </c>
      <c r="B16" s="181"/>
      <c r="C16" s="32">
        <v>8500</v>
      </c>
      <c r="D16" s="33" t="s">
        <v>77</v>
      </c>
      <c r="E16" s="34">
        <f t="shared" si="0"/>
        <v>1700</v>
      </c>
      <c r="F16" s="35">
        <v>1</v>
      </c>
      <c r="G16" s="34">
        <f t="shared" si="1"/>
        <v>1700</v>
      </c>
    </row>
    <row r="17" spans="1:9" x14ac:dyDescent="0.2">
      <c r="A17" s="180" t="s">
        <v>209</v>
      </c>
      <c r="B17" s="181"/>
      <c r="C17" s="32">
        <v>62500</v>
      </c>
      <c r="D17" s="33" t="s">
        <v>78</v>
      </c>
      <c r="E17" s="34">
        <f t="shared" si="0"/>
        <v>8928.5714285714294</v>
      </c>
      <c r="F17" s="35">
        <v>1</v>
      </c>
      <c r="G17" s="34">
        <f t="shared" si="1"/>
        <v>8928.5714285714294</v>
      </c>
    </row>
    <row r="18" spans="1:9" x14ac:dyDescent="0.2">
      <c r="A18" s="180" t="s">
        <v>76</v>
      </c>
      <c r="B18" s="181"/>
      <c r="C18" s="32">
        <v>5250</v>
      </c>
      <c r="D18" s="33" t="s">
        <v>77</v>
      </c>
      <c r="E18" s="34">
        <f t="shared" si="0"/>
        <v>1050</v>
      </c>
      <c r="F18" s="35">
        <v>0.8</v>
      </c>
      <c r="G18" s="34">
        <f t="shared" si="1"/>
        <v>840</v>
      </c>
    </row>
    <row r="19" spans="1:9" x14ac:dyDescent="0.2">
      <c r="A19" s="180"/>
      <c r="B19" s="181"/>
      <c r="C19" s="32"/>
      <c r="D19" s="33"/>
      <c r="E19" s="34"/>
      <c r="F19" s="35"/>
      <c r="G19" s="34">
        <f t="shared" si="1"/>
        <v>0</v>
      </c>
    </row>
    <row r="20" spans="1:9" x14ac:dyDescent="0.2">
      <c r="A20" s="180"/>
      <c r="B20" s="181"/>
      <c r="C20" s="32"/>
      <c r="D20" s="33"/>
      <c r="E20" s="34"/>
      <c r="F20" s="35"/>
      <c r="G20" s="34">
        <f t="shared" si="1"/>
        <v>0</v>
      </c>
    </row>
    <row r="21" spans="1:9" x14ac:dyDescent="0.2">
      <c r="A21" s="180"/>
      <c r="B21" s="181"/>
      <c r="C21" s="32"/>
      <c r="D21" s="33"/>
      <c r="E21" s="34"/>
      <c r="F21" s="35"/>
      <c r="G21" s="34">
        <f t="shared" si="1"/>
        <v>0</v>
      </c>
    </row>
    <row r="22" spans="1:9" x14ac:dyDescent="0.2">
      <c r="A22" s="180"/>
      <c r="B22" s="181"/>
      <c r="C22" s="32"/>
      <c r="D22" s="33"/>
      <c r="E22" s="34"/>
      <c r="F22" s="35"/>
      <c r="G22" s="34">
        <f t="shared" si="1"/>
        <v>0</v>
      </c>
    </row>
    <row r="23" spans="1:9" x14ac:dyDescent="0.2">
      <c r="A23" s="171" t="s">
        <v>87</v>
      </c>
      <c r="B23" s="177"/>
      <c r="C23" s="177"/>
      <c r="D23" s="177"/>
      <c r="E23" s="177"/>
      <c r="F23" s="172"/>
      <c r="G23" s="30">
        <f>SUM(G14:G22)</f>
        <v>19397.142857142855</v>
      </c>
    </row>
    <row r="25" spans="1:9" x14ac:dyDescent="0.2">
      <c r="I25" s="36"/>
    </row>
    <row r="26" spans="1:9" ht="15.75" x14ac:dyDescent="0.25">
      <c r="A26" s="162" t="s">
        <v>86</v>
      </c>
      <c r="B26" s="163"/>
      <c r="C26" s="163"/>
      <c r="D26" s="163"/>
      <c r="E26" s="163"/>
      <c r="F26" s="163"/>
      <c r="G26" s="164"/>
      <c r="I26" s="36"/>
    </row>
    <row r="27" spans="1:9" ht="13.9" x14ac:dyDescent="0.3">
      <c r="A27" s="29"/>
      <c r="B27" s="29"/>
      <c r="C27" s="29"/>
      <c r="D27" s="29"/>
      <c r="E27" s="29"/>
      <c r="F27" s="29"/>
      <c r="G27" s="29"/>
      <c r="I27" s="36"/>
    </row>
    <row r="28" spans="1:9" x14ac:dyDescent="0.2">
      <c r="A28" s="167" t="s">
        <v>60</v>
      </c>
      <c r="B28" s="178"/>
      <c r="C28" s="178"/>
      <c r="D28" s="168"/>
      <c r="E28" s="56" t="s">
        <v>65</v>
      </c>
      <c r="F28" s="56" t="s">
        <v>66</v>
      </c>
      <c r="G28" s="56" t="s">
        <v>48</v>
      </c>
      <c r="I28" s="36"/>
    </row>
    <row r="29" spans="1:9" x14ac:dyDescent="0.2">
      <c r="A29" s="169"/>
      <c r="B29" s="179"/>
      <c r="C29" s="179"/>
      <c r="D29" s="170"/>
      <c r="E29" s="58" t="s">
        <v>47</v>
      </c>
      <c r="F29" s="58" t="s">
        <v>79</v>
      </c>
      <c r="G29" s="58" t="s">
        <v>79</v>
      </c>
      <c r="I29" s="36"/>
    </row>
    <row r="30" spans="1:9" ht="13.9" x14ac:dyDescent="0.3">
      <c r="A30" s="173" t="s">
        <v>84</v>
      </c>
      <c r="B30" s="91"/>
      <c r="C30" s="91"/>
      <c r="D30" s="174"/>
      <c r="E30" s="25">
        <v>2000</v>
      </c>
      <c r="F30" s="26">
        <v>0.8</v>
      </c>
      <c r="G30" s="25">
        <f>E30*F30</f>
        <v>1600</v>
      </c>
      <c r="I30" s="36"/>
    </row>
    <row r="31" spans="1:9" ht="13.9" x14ac:dyDescent="0.3">
      <c r="A31" s="173" t="s">
        <v>212</v>
      </c>
      <c r="B31" s="91"/>
      <c r="C31" s="91"/>
      <c r="D31" s="174"/>
      <c r="E31" s="25">
        <v>1000</v>
      </c>
      <c r="F31" s="26">
        <v>1</v>
      </c>
      <c r="G31" s="25">
        <f t="shared" ref="G31:G39" si="2">E31*F31</f>
        <v>1000</v>
      </c>
      <c r="I31" s="36"/>
    </row>
    <row r="32" spans="1:9" x14ac:dyDescent="0.2">
      <c r="A32" s="173" t="s">
        <v>85</v>
      </c>
      <c r="B32" s="91"/>
      <c r="C32" s="91"/>
      <c r="D32" s="174"/>
      <c r="E32" s="25">
        <v>3000</v>
      </c>
      <c r="F32" s="26">
        <v>0.05</v>
      </c>
      <c r="G32" s="25">
        <f t="shared" si="2"/>
        <v>150</v>
      </c>
      <c r="I32" s="36"/>
    </row>
    <row r="33" spans="1:9" x14ac:dyDescent="0.2">
      <c r="A33" s="173"/>
      <c r="B33" s="91"/>
      <c r="C33" s="91"/>
      <c r="D33" s="174"/>
      <c r="E33" s="25"/>
      <c r="F33" s="26"/>
      <c r="G33" s="25">
        <f t="shared" si="2"/>
        <v>0</v>
      </c>
      <c r="I33" s="36"/>
    </row>
    <row r="34" spans="1:9" x14ac:dyDescent="0.2">
      <c r="A34" s="173"/>
      <c r="B34" s="91"/>
      <c r="C34" s="91"/>
      <c r="D34" s="174"/>
      <c r="E34" s="25"/>
      <c r="F34" s="26"/>
      <c r="G34" s="25">
        <f t="shared" si="2"/>
        <v>0</v>
      </c>
      <c r="I34" s="36"/>
    </row>
    <row r="35" spans="1:9" x14ac:dyDescent="0.2">
      <c r="A35" s="173"/>
      <c r="B35" s="91"/>
      <c r="C35" s="91"/>
      <c r="D35" s="174"/>
      <c r="E35" s="25"/>
      <c r="F35" s="26"/>
      <c r="G35" s="25">
        <f t="shared" si="2"/>
        <v>0</v>
      </c>
      <c r="I35" s="36"/>
    </row>
    <row r="36" spans="1:9" x14ac:dyDescent="0.2">
      <c r="A36" s="173"/>
      <c r="B36" s="91"/>
      <c r="C36" s="91"/>
      <c r="D36" s="174"/>
      <c r="E36" s="25"/>
      <c r="F36" s="26"/>
      <c r="G36" s="25">
        <f t="shared" si="2"/>
        <v>0</v>
      </c>
      <c r="I36" s="36"/>
    </row>
    <row r="37" spans="1:9" x14ac:dyDescent="0.2">
      <c r="A37" s="173"/>
      <c r="B37" s="91"/>
      <c r="C37" s="91"/>
      <c r="D37" s="174"/>
      <c r="E37" s="25"/>
      <c r="F37" s="26"/>
      <c r="G37" s="25">
        <f t="shared" si="2"/>
        <v>0</v>
      </c>
      <c r="I37" s="36"/>
    </row>
    <row r="38" spans="1:9" x14ac:dyDescent="0.2">
      <c r="A38" s="173"/>
      <c r="B38" s="91"/>
      <c r="C38" s="91"/>
      <c r="D38" s="174"/>
      <c r="E38" s="25"/>
      <c r="F38" s="26"/>
      <c r="G38" s="25">
        <f t="shared" si="2"/>
        <v>0</v>
      </c>
      <c r="I38" s="36"/>
    </row>
    <row r="39" spans="1:9" x14ac:dyDescent="0.2">
      <c r="A39" s="173"/>
      <c r="B39" s="91"/>
      <c r="C39" s="91"/>
      <c r="D39" s="174"/>
      <c r="E39" s="25"/>
      <c r="F39" s="26"/>
      <c r="G39" s="25">
        <f t="shared" si="2"/>
        <v>0</v>
      </c>
      <c r="I39" s="36"/>
    </row>
    <row r="40" spans="1:9" x14ac:dyDescent="0.2">
      <c r="A40" s="171" t="s">
        <v>114</v>
      </c>
      <c r="B40" s="177"/>
      <c r="C40" s="177"/>
      <c r="D40" s="177"/>
      <c r="E40" s="177"/>
      <c r="F40" s="172"/>
      <c r="G40" s="30">
        <f t="shared" ref="G40" si="3">SUM(G30:G39)</f>
        <v>2750</v>
      </c>
      <c r="I40" s="36"/>
    </row>
    <row r="41" spans="1:9" x14ac:dyDescent="0.2">
      <c r="I41" s="36"/>
    </row>
    <row r="42" spans="1:9" x14ac:dyDescent="0.2">
      <c r="A42" s="176" t="s">
        <v>80</v>
      </c>
      <c r="B42" s="176"/>
      <c r="C42" s="176"/>
      <c r="D42" s="176"/>
      <c r="E42" s="176"/>
      <c r="F42" s="176"/>
      <c r="G42" s="176"/>
      <c r="I42" s="36"/>
    </row>
    <row r="43" spans="1:9" ht="90" customHeight="1" x14ac:dyDescent="0.2">
      <c r="A43" s="175" t="s">
        <v>90</v>
      </c>
      <c r="B43" s="175"/>
      <c r="C43" s="175"/>
      <c r="D43" s="175"/>
      <c r="E43" s="175"/>
      <c r="F43" s="175"/>
      <c r="G43" s="175"/>
      <c r="I43" s="36"/>
    </row>
    <row r="45" spans="1:9" x14ac:dyDescent="0.2">
      <c r="A45" s="157" t="s">
        <v>215</v>
      </c>
      <c r="B45" s="157"/>
      <c r="C45" s="157"/>
      <c r="D45" s="157"/>
      <c r="E45" s="157"/>
      <c r="F45" s="157"/>
      <c r="G45" s="30">
        <f>G23+G40</f>
        <v>22147.142857142855</v>
      </c>
    </row>
    <row r="46" spans="1:9" x14ac:dyDescent="0.2">
      <c r="A46" s="139" t="s">
        <v>213</v>
      </c>
      <c r="B46" s="139"/>
      <c r="C46" s="139"/>
      <c r="D46" s="139"/>
      <c r="E46" s="139"/>
      <c r="F46" s="139"/>
      <c r="G46" s="54">
        <f>'Personnel and Fringe'!I106</f>
        <v>55718</v>
      </c>
    </row>
    <row r="47" spans="1:9" x14ac:dyDescent="0.2">
      <c r="A47" s="157" t="s">
        <v>214</v>
      </c>
      <c r="B47" s="157"/>
      <c r="C47" s="157"/>
      <c r="D47" s="157"/>
      <c r="E47" s="157"/>
      <c r="F47" s="157"/>
      <c r="G47" s="30">
        <f>G45/G46</f>
        <v>0.39748632142472551</v>
      </c>
    </row>
  </sheetData>
  <mergeCells count="36">
    <mergeCell ref="A36:D36"/>
    <mergeCell ref="A37:D37"/>
    <mergeCell ref="A1:G1"/>
    <mergeCell ref="B4:G4"/>
    <mergeCell ref="A26:G26"/>
    <mergeCell ref="A20:B20"/>
    <mergeCell ref="A21:B21"/>
    <mergeCell ref="A22:B22"/>
    <mergeCell ref="A23:F23"/>
    <mergeCell ref="B6:G6"/>
    <mergeCell ref="B8:G8"/>
    <mergeCell ref="B5:G5"/>
    <mergeCell ref="B7:G7"/>
    <mergeCell ref="A16:B16"/>
    <mergeCell ref="A17:B17"/>
    <mergeCell ref="A18:B18"/>
    <mergeCell ref="A31:D31"/>
    <mergeCell ref="A32:D32"/>
    <mergeCell ref="A33:D33"/>
    <mergeCell ref="A34:D34"/>
    <mergeCell ref="A35:D35"/>
    <mergeCell ref="A28:D29"/>
    <mergeCell ref="A30:D30"/>
    <mergeCell ref="A10:G10"/>
    <mergeCell ref="A12:B13"/>
    <mergeCell ref="A14:B14"/>
    <mergeCell ref="A15:B15"/>
    <mergeCell ref="A19:B19"/>
    <mergeCell ref="A46:F46"/>
    <mergeCell ref="A47:F47"/>
    <mergeCell ref="A38:D38"/>
    <mergeCell ref="A39:D39"/>
    <mergeCell ref="A45:F45"/>
    <mergeCell ref="A43:G43"/>
    <mergeCell ref="A42:G42"/>
    <mergeCell ref="A40:F40"/>
  </mergeCells>
  <printOptions horizontalCentered="1"/>
  <pageMargins left="0.45" right="0.45" top="0.75" bottom="0.75" header="0.3" footer="0.3"/>
  <pageSetup scale="87" fitToHeight="0" orientation="portrait" r:id="rId1"/>
  <headerFooter>
    <oddFooter>&amp;LTTUHSCEP&amp;CPage 4&amp;RRev. March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zoomScale="125" zoomScaleNormal="125" workbookViewId="0">
      <selection activeCell="A14" sqref="A14:D14"/>
    </sheetView>
  </sheetViews>
  <sheetFormatPr defaultColWidth="9.140625" defaultRowHeight="12.75" x14ac:dyDescent="0.2"/>
  <cols>
    <col min="1" max="1" width="6.7109375" style="2" customWidth="1"/>
    <col min="2" max="2" width="40.7109375" style="2" customWidth="1"/>
    <col min="3" max="5" width="14.7109375" style="2" customWidth="1"/>
    <col min="6" max="16384" width="9.140625" style="2"/>
  </cols>
  <sheetData>
    <row r="1" spans="1:5" ht="15.75" x14ac:dyDescent="0.25">
      <c r="A1" s="162" t="s">
        <v>124</v>
      </c>
      <c r="B1" s="163"/>
      <c r="C1" s="163"/>
      <c r="D1" s="163"/>
      <c r="E1" s="164"/>
    </row>
    <row r="4" spans="1:5" ht="15.75" x14ac:dyDescent="0.25">
      <c r="A4" s="162" t="s">
        <v>61</v>
      </c>
      <c r="B4" s="163"/>
      <c r="C4" s="163"/>
      <c r="D4" s="163"/>
      <c r="E4" s="164"/>
    </row>
    <row r="6" spans="1:5" ht="39" customHeight="1" x14ac:dyDescent="0.2">
      <c r="A6" s="31" t="s">
        <v>62</v>
      </c>
      <c r="B6" s="154" t="s">
        <v>63</v>
      </c>
      <c r="C6" s="154"/>
      <c r="D6" s="154"/>
      <c r="E6" s="154"/>
    </row>
    <row r="8" spans="1:5" ht="64.5" customHeight="1" x14ac:dyDescent="0.2">
      <c r="B8" s="154" t="s">
        <v>256</v>
      </c>
      <c r="C8" s="154"/>
      <c r="D8" s="154"/>
      <c r="E8" s="154"/>
    </row>
    <row r="10" spans="1:5" ht="12.75" customHeight="1" x14ac:dyDescent="0.2">
      <c r="B10" s="154" t="s">
        <v>83</v>
      </c>
      <c r="C10" s="154"/>
      <c r="D10" s="154"/>
      <c r="E10" s="154"/>
    </row>
    <row r="12" spans="1:5" x14ac:dyDescent="0.2">
      <c r="A12" s="167" t="s">
        <v>60</v>
      </c>
      <c r="B12" s="178"/>
      <c r="C12" s="178"/>
      <c r="D12" s="168"/>
      <c r="E12" s="56" t="s">
        <v>65</v>
      </c>
    </row>
    <row r="13" spans="1:5" x14ac:dyDescent="0.2">
      <c r="A13" s="169"/>
      <c r="B13" s="179"/>
      <c r="C13" s="179"/>
      <c r="D13" s="170"/>
      <c r="E13" s="58" t="s">
        <v>47</v>
      </c>
    </row>
    <row r="14" spans="1:5" x14ac:dyDescent="0.2">
      <c r="A14" s="173" t="s">
        <v>217</v>
      </c>
      <c r="B14" s="91"/>
      <c r="C14" s="91"/>
      <c r="D14" s="174"/>
      <c r="E14" s="52" t="s">
        <v>203</v>
      </c>
    </row>
    <row r="15" spans="1:5" x14ac:dyDescent="0.2">
      <c r="A15" s="173" t="s">
        <v>218</v>
      </c>
      <c r="B15" s="91"/>
      <c r="C15" s="91"/>
      <c r="D15" s="174"/>
      <c r="E15" s="52" t="s">
        <v>203</v>
      </c>
    </row>
    <row r="16" spans="1:5" x14ac:dyDescent="0.2">
      <c r="A16" s="173" t="s">
        <v>219</v>
      </c>
      <c r="B16" s="91"/>
      <c r="C16" s="91"/>
      <c r="D16" s="174"/>
      <c r="E16" s="52" t="s">
        <v>203</v>
      </c>
    </row>
    <row r="17" spans="1:5" x14ac:dyDescent="0.2">
      <c r="A17" s="173"/>
      <c r="B17" s="91"/>
      <c r="C17" s="91"/>
      <c r="D17" s="174"/>
      <c r="E17" s="52"/>
    </row>
    <row r="18" spans="1:5" x14ac:dyDescent="0.2">
      <c r="A18" s="173"/>
      <c r="B18" s="91"/>
      <c r="C18" s="91"/>
      <c r="D18" s="174"/>
      <c r="E18" s="52"/>
    </row>
    <row r="19" spans="1:5" x14ac:dyDescent="0.2">
      <c r="A19" s="173"/>
      <c r="B19" s="91"/>
      <c r="C19" s="91"/>
      <c r="D19" s="174"/>
      <c r="E19" s="52"/>
    </row>
    <row r="20" spans="1:5" x14ac:dyDescent="0.2">
      <c r="A20" s="173"/>
      <c r="B20" s="91"/>
      <c r="C20" s="91"/>
      <c r="D20" s="174"/>
      <c r="E20" s="52"/>
    </row>
    <row r="21" spans="1:5" x14ac:dyDescent="0.2">
      <c r="A21" s="171" t="s">
        <v>220</v>
      </c>
      <c r="B21" s="177"/>
      <c r="C21" s="177"/>
      <c r="D21" s="172"/>
      <c r="E21" s="30">
        <f>SUM(E14:E20)</f>
        <v>0</v>
      </c>
    </row>
    <row r="22" spans="1:5" x14ac:dyDescent="0.2">
      <c r="A22" s="184" t="s">
        <v>213</v>
      </c>
      <c r="B22" s="185"/>
      <c r="C22" s="185"/>
      <c r="D22" s="186"/>
      <c r="E22" s="54">
        <f>'Personnel and Fringe'!I106</f>
        <v>55718</v>
      </c>
    </row>
    <row r="23" spans="1:5" x14ac:dyDescent="0.2">
      <c r="A23" s="171" t="s">
        <v>225</v>
      </c>
      <c r="B23" s="177"/>
      <c r="C23" s="177"/>
      <c r="D23" s="172"/>
      <c r="E23" s="30">
        <f>E21/E22</f>
        <v>0</v>
      </c>
    </row>
    <row r="26" spans="1:5" ht="15.75" x14ac:dyDescent="0.25">
      <c r="A26" s="162" t="s">
        <v>64</v>
      </c>
      <c r="B26" s="163"/>
      <c r="C26" s="163"/>
      <c r="D26" s="163"/>
      <c r="E26" s="164"/>
    </row>
    <row r="28" spans="1:5" ht="66.75" customHeight="1" x14ac:dyDescent="0.3">
      <c r="A28" s="31" t="s">
        <v>62</v>
      </c>
      <c r="B28" s="182" t="s">
        <v>121</v>
      </c>
      <c r="C28" s="182"/>
      <c r="D28" s="182"/>
      <c r="E28" s="182"/>
    </row>
    <row r="29" spans="1:5" ht="12.75" customHeight="1" x14ac:dyDescent="0.2">
      <c r="B29" s="182"/>
      <c r="C29" s="182"/>
      <c r="D29" s="182"/>
      <c r="E29" s="182"/>
    </row>
    <row r="30" spans="1:5" ht="25.5" customHeight="1" x14ac:dyDescent="0.2">
      <c r="B30" s="182" t="s">
        <v>113</v>
      </c>
      <c r="C30" s="182"/>
      <c r="D30" s="182"/>
      <c r="E30" s="182"/>
    </row>
    <row r="31" spans="1:5" x14ac:dyDescent="0.2">
      <c r="A31" s="29"/>
      <c r="B31" s="29"/>
      <c r="C31" s="29"/>
      <c r="D31" s="29"/>
      <c r="E31" s="29"/>
    </row>
    <row r="32" spans="1:5" x14ac:dyDescent="0.2">
      <c r="A32" s="167" t="s">
        <v>60</v>
      </c>
      <c r="B32" s="168"/>
      <c r="C32" s="56" t="s">
        <v>65</v>
      </c>
      <c r="D32" s="56" t="s">
        <v>66</v>
      </c>
      <c r="E32" s="56" t="s">
        <v>48</v>
      </c>
    </row>
    <row r="33" spans="1:5" x14ac:dyDescent="0.2">
      <c r="A33" s="169"/>
      <c r="B33" s="170"/>
      <c r="C33" s="58" t="s">
        <v>47</v>
      </c>
      <c r="D33" s="58" t="s">
        <v>79</v>
      </c>
      <c r="E33" s="58" t="s">
        <v>79</v>
      </c>
    </row>
    <row r="34" spans="1:5" x14ac:dyDescent="0.2">
      <c r="A34" s="173" t="s">
        <v>67</v>
      </c>
      <c r="B34" s="174"/>
      <c r="C34" s="25">
        <v>23500</v>
      </c>
      <c r="D34" s="26">
        <v>0.25</v>
      </c>
      <c r="E34" s="25">
        <f>C34*D34</f>
        <v>5875</v>
      </c>
    </row>
    <row r="35" spans="1:5" x14ac:dyDescent="0.2">
      <c r="A35" s="173" t="s">
        <v>68</v>
      </c>
      <c r="B35" s="174"/>
      <c r="C35" s="25">
        <v>20000</v>
      </c>
      <c r="D35" s="26">
        <v>0.25</v>
      </c>
      <c r="E35" s="25">
        <f t="shared" ref="E35:E42" si="0">C35*D35</f>
        <v>5000</v>
      </c>
    </row>
    <row r="36" spans="1:5" x14ac:dyDescent="0.2">
      <c r="A36" s="173" t="s">
        <v>69</v>
      </c>
      <c r="B36" s="174"/>
      <c r="C36" s="25">
        <v>27500</v>
      </c>
      <c r="D36" s="26">
        <v>0.25</v>
      </c>
      <c r="E36" s="25">
        <f t="shared" si="0"/>
        <v>6875</v>
      </c>
    </row>
    <row r="37" spans="1:5" x14ac:dyDescent="0.2">
      <c r="A37" s="173" t="s">
        <v>221</v>
      </c>
      <c r="B37" s="174"/>
      <c r="C37" s="25">
        <v>27085</v>
      </c>
      <c r="D37" s="26">
        <v>0.25</v>
      </c>
      <c r="E37" s="25">
        <f t="shared" si="0"/>
        <v>6771.25</v>
      </c>
    </row>
    <row r="38" spans="1:5" x14ac:dyDescent="0.2">
      <c r="A38" s="173" t="s">
        <v>222</v>
      </c>
      <c r="B38" s="174"/>
      <c r="C38" s="25">
        <v>35012</v>
      </c>
      <c r="D38" s="26">
        <v>0.25</v>
      </c>
      <c r="E38" s="25">
        <f t="shared" si="0"/>
        <v>8753</v>
      </c>
    </row>
    <row r="39" spans="1:5" x14ac:dyDescent="0.2">
      <c r="A39" s="173" t="s">
        <v>223</v>
      </c>
      <c r="B39" s="174"/>
      <c r="C39" s="25">
        <v>35102</v>
      </c>
      <c r="D39" s="26">
        <v>0.25</v>
      </c>
      <c r="E39" s="25">
        <f t="shared" si="0"/>
        <v>8775.5</v>
      </c>
    </row>
    <row r="40" spans="1:5" x14ac:dyDescent="0.2">
      <c r="A40" s="173" t="s">
        <v>224</v>
      </c>
      <c r="B40" s="174"/>
      <c r="C40" s="25">
        <v>59050</v>
      </c>
      <c r="D40" s="26">
        <v>0.25</v>
      </c>
      <c r="E40" s="25">
        <f t="shared" si="0"/>
        <v>14762.5</v>
      </c>
    </row>
    <row r="41" spans="1:5" x14ac:dyDescent="0.2">
      <c r="A41" s="173"/>
      <c r="B41" s="174"/>
      <c r="C41" s="25"/>
      <c r="D41" s="26"/>
      <c r="E41" s="25">
        <f t="shared" si="0"/>
        <v>0</v>
      </c>
    </row>
    <row r="42" spans="1:5" x14ac:dyDescent="0.2">
      <c r="A42" s="173"/>
      <c r="B42" s="174"/>
      <c r="C42" s="25"/>
      <c r="D42" s="26"/>
      <c r="E42" s="25">
        <f t="shared" si="0"/>
        <v>0</v>
      </c>
    </row>
    <row r="43" spans="1:5" x14ac:dyDescent="0.2">
      <c r="A43" s="171" t="s">
        <v>226</v>
      </c>
      <c r="B43" s="177"/>
      <c r="C43" s="177"/>
      <c r="D43" s="172"/>
      <c r="E43" s="30">
        <f>SUM(E34:E42)</f>
        <v>56812.25</v>
      </c>
    </row>
    <row r="44" spans="1:5" x14ac:dyDescent="0.2">
      <c r="A44" s="184" t="s">
        <v>213</v>
      </c>
      <c r="B44" s="185"/>
      <c r="C44" s="185"/>
      <c r="D44" s="186"/>
      <c r="E44" s="54">
        <f>'Personnel and Fringe'!I106</f>
        <v>55718</v>
      </c>
    </row>
    <row r="45" spans="1:5" x14ac:dyDescent="0.2">
      <c r="A45" s="171" t="s">
        <v>227</v>
      </c>
      <c r="B45" s="177"/>
      <c r="C45" s="177"/>
      <c r="D45" s="172"/>
      <c r="E45" s="30">
        <f>E43/E44</f>
        <v>1.019639075343695</v>
      </c>
    </row>
    <row r="47" spans="1:5" x14ac:dyDescent="0.2">
      <c r="A47" s="176" t="s">
        <v>80</v>
      </c>
      <c r="B47" s="176"/>
      <c r="C47" s="176"/>
      <c r="D47" s="176"/>
      <c r="E47" s="176"/>
    </row>
    <row r="48" spans="1:5" ht="54" customHeight="1" x14ac:dyDescent="0.2">
      <c r="A48" s="175" t="s">
        <v>70</v>
      </c>
      <c r="B48" s="175"/>
      <c r="C48" s="175"/>
      <c r="D48" s="175"/>
      <c r="E48" s="175"/>
    </row>
  </sheetData>
  <mergeCells count="35">
    <mergeCell ref="A23:D23"/>
    <mergeCell ref="A48:E48"/>
    <mergeCell ref="A41:B41"/>
    <mergeCell ref="A42:B42"/>
    <mergeCell ref="A43:D43"/>
    <mergeCell ref="A38:B38"/>
    <mergeCell ref="A47:E47"/>
    <mergeCell ref="A44:D44"/>
    <mergeCell ref="A45:D45"/>
    <mergeCell ref="A35:B35"/>
    <mergeCell ref="A36:B36"/>
    <mergeCell ref="A37:B37"/>
    <mergeCell ref="A39:B39"/>
    <mergeCell ref="A40:B40"/>
    <mergeCell ref="A18:D18"/>
    <mergeCell ref="A19:D19"/>
    <mergeCell ref="A16:D16"/>
    <mergeCell ref="A17:D17"/>
    <mergeCell ref="A22:D22"/>
    <mergeCell ref="A1:E1"/>
    <mergeCell ref="B28:E28"/>
    <mergeCell ref="B30:E30"/>
    <mergeCell ref="A4:E4"/>
    <mergeCell ref="A34:B34"/>
    <mergeCell ref="A32:B33"/>
    <mergeCell ref="B29:E29"/>
    <mergeCell ref="B6:E6"/>
    <mergeCell ref="B8:E8"/>
    <mergeCell ref="B10:E10"/>
    <mergeCell ref="A20:D20"/>
    <mergeCell ref="A26:E26"/>
    <mergeCell ref="A21:D21"/>
    <mergeCell ref="A12:D13"/>
    <mergeCell ref="A14:D14"/>
    <mergeCell ref="A15:D15"/>
  </mergeCells>
  <printOptions horizontalCentered="1"/>
  <pageMargins left="0.45" right="0.45" top="0.5" bottom="0.5" header="0.3" footer="0.3"/>
  <pageSetup scale="91" fitToWidth="0" orientation="portrait" r:id="rId1"/>
  <headerFooter>
    <oddFooter>&amp;LTTUHSCEP&amp;CPage 5&amp;RRev. March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125" zoomScaleNormal="125" workbookViewId="0">
      <selection sqref="A1:F1"/>
    </sheetView>
  </sheetViews>
  <sheetFormatPr defaultColWidth="9.140625" defaultRowHeight="12.75" x14ac:dyDescent="0.2"/>
  <cols>
    <col min="1" max="1" width="6.7109375" style="2" customWidth="1"/>
    <col min="2" max="2" width="40.7109375" style="2" customWidth="1"/>
    <col min="3" max="3" width="12.85546875" style="2" bestFit="1" customWidth="1"/>
    <col min="4" max="6" width="15.28515625" style="2" customWidth="1"/>
    <col min="7" max="16384" width="9.140625" style="2"/>
  </cols>
  <sheetData>
    <row r="1" spans="1:6" ht="15.75" x14ac:dyDescent="0.25">
      <c r="A1" s="162" t="s">
        <v>91</v>
      </c>
      <c r="B1" s="163"/>
      <c r="C1" s="163"/>
      <c r="D1" s="163"/>
      <c r="E1" s="163"/>
      <c r="F1" s="164"/>
    </row>
    <row r="4" spans="1:6" ht="38.25" customHeight="1" x14ac:dyDescent="0.2">
      <c r="A4" s="37" t="s">
        <v>62</v>
      </c>
      <c r="B4" s="182" t="s">
        <v>92</v>
      </c>
      <c r="C4" s="182"/>
      <c r="D4" s="182"/>
      <c r="E4" s="182"/>
      <c r="F4" s="182"/>
    </row>
    <row r="5" spans="1:6" ht="12.75" customHeight="1" x14ac:dyDescent="0.2">
      <c r="A5" s="37"/>
      <c r="B5" s="182"/>
      <c r="C5" s="182"/>
      <c r="D5" s="182"/>
      <c r="E5" s="182"/>
      <c r="F5" s="182"/>
    </row>
    <row r="6" spans="1:6" ht="24.75" customHeight="1" x14ac:dyDescent="0.2">
      <c r="A6" s="37"/>
      <c r="B6" s="182" t="s">
        <v>93</v>
      </c>
      <c r="C6" s="182"/>
      <c r="D6" s="182"/>
      <c r="E6" s="182"/>
      <c r="F6" s="182"/>
    </row>
    <row r="7" spans="1:6" ht="12.75" customHeight="1" x14ac:dyDescent="0.2">
      <c r="A7" s="37"/>
      <c r="B7" s="182"/>
      <c r="C7" s="182"/>
      <c r="D7" s="182"/>
      <c r="E7" s="182"/>
      <c r="F7" s="182"/>
    </row>
    <row r="8" spans="1:6" ht="26.25" customHeight="1" x14ac:dyDescent="0.2">
      <c r="A8" s="36"/>
      <c r="B8" s="197" t="s">
        <v>94</v>
      </c>
      <c r="C8" s="197"/>
      <c r="D8" s="197"/>
      <c r="E8" s="197"/>
      <c r="F8" s="197"/>
    </row>
    <row r="10" spans="1:6" x14ac:dyDescent="0.2">
      <c r="A10" s="187" t="s">
        <v>102</v>
      </c>
      <c r="B10" s="187"/>
      <c r="C10" s="71" t="s">
        <v>101</v>
      </c>
      <c r="D10" s="188"/>
      <c r="E10" s="189"/>
      <c r="F10" s="72"/>
    </row>
    <row r="11" spans="1:6" x14ac:dyDescent="0.2">
      <c r="A11" s="187"/>
      <c r="B11" s="187"/>
      <c r="C11" s="71" t="s">
        <v>103</v>
      </c>
      <c r="D11" s="188"/>
      <c r="E11" s="189"/>
      <c r="F11" s="72"/>
    </row>
    <row r="12" spans="1:6" x14ac:dyDescent="0.2">
      <c r="A12" s="29"/>
      <c r="B12" s="29"/>
      <c r="C12" s="29"/>
      <c r="D12" s="29"/>
      <c r="E12" s="29"/>
      <c r="F12" s="29"/>
    </row>
    <row r="13" spans="1:6" x14ac:dyDescent="0.2">
      <c r="A13" s="167" t="s">
        <v>60</v>
      </c>
      <c r="B13" s="168"/>
      <c r="C13" s="194" t="s">
        <v>45</v>
      </c>
      <c r="D13" s="56" t="s">
        <v>99</v>
      </c>
      <c r="E13" s="56" t="s">
        <v>99</v>
      </c>
      <c r="F13" s="56" t="s">
        <v>100</v>
      </c>
    </row>
    <row r="14" spans="1:6" x14ac:dyDescent="0.2">
      <c r="A14" s="192"/>
      <c r="B14" s="193"/>
      <c r="C14" s="195"/>
      <c r="D14" s="57" t="s">
        <v>95</v>
      </c>
      <c r="E14" s="57" t="s">
        <v>98</v>
      </c>
      <c r="F14" s="57" t="s">
        <v>109</v>
      </c>
    </row>
    <row r="15" spans="1:6" x14ac:dyDescent="0.2">
      <c r="A15" s="169"/>
      <c r="B15" s="170"/>
      <c r="C15" s="196"/>
      <c r="D15" s="58" t="s">
        <v>96</v>
      </c>
      <c r="E15" s="58" t="s">
        <v>97</v>
      </c>
      <c r="F15" s="58" t="s">
        <v>110</v>
      </c>
    </row>
    <row r="16" spans="1:6" x14ac:dyDescent="0.2">
      <c r="A16" s="171" t="s">
        <v>104</v>
      </c>
      <c r="B16" s="172"/>
      <c r="C16" s="44">
        <v>100000</v>
      </c>
      <c r="D16" s="30">
        <v>0</v>
      </c>
      <c r="E16" s="30">
        <v>19397</v>
      </c>
      <c r="F16" s="30">
        <f>C16-D16-E16</f>
        <v>80603</v>
      </c>
    </row>
    <row r="17" spans="1:8" x14ac:dyDescent="0.2">
      <c r="A17" s="180"/>
      <c r="B17" s="181"/>
      <c r="C17" s="32"/>
      <c r="D17" s="34"/>
      <c r="E17" s="34"/>
      <c r="F17" s="34"/>
    </row>
    <row r="18" spans="1:8" x14ac:dyDescent="0.2">
      <c r="A18" s="180" t="s">
        <v>105</v>
      </c>
      <c r="B18" s="181"/>
      <c r="C18" s="32">
        <v>1042103</v>
      </c>
      <c r="D18" s="34">
        <v>0</v>
      </c>
      <c r="E18" s="34">
        <v>19397</v>
      </c>
      <c r="F18" s="38">
        <f t="shared" ref="F18:F19" si="0">C18-D18-E18</f>
        <v>1022706</v>
      </c>
    </row>
    <row r="19" spans="1:8" x14ac:dyDescent="0.2">
      <c r="A19" s="180" t="s">
        <v>106</v>
      </c>
      <c r="B19" s="181"/>
      <c r="C19" s="32">
        <v>1298309</v>
      </c>
      <c r="D19" s="42"/>
      <c r="E19" s="42"/>
      <c r="F19" s="38">
        <f t="shared" si="0"/>
        <v>1298309</v>
      </c>
    </row>
    <row r="20" spans="1:8" x14ac:dyDescent="0.2">
      <c r="A20" s="171" t="s">
        <v>107</v>
      </c>
      <c r="B20" s="172"/>
      <c r="C20" s="44">
        <f>C18-C19</f>
        <v>-256206</v>
      </c>
      <c r="D20" s="44">
        <f t="shared" ref="D20:F20" si="1">D18-D19</f>
        <v>0</v>
      </c>
      <c r="E20" s="44">
        <f t="shared" si="1"/>
        <v>19397</v>
      </c>
      <c r="F20" s="44">
        <f t="shared" si="1"/>
        <v>-275603</v>
      </c>
    </row>
    <row r="21" spans="1:8" x14ac:dyDescent="0.2">
      <c r="A21" s="180"/>
      <c r="B21" s="181"/>
      <c r="C21" s="32"/>
      <c r="D21" s="34"/>
      <c r="E21" s="34"/>
      <c r="F21" s="34"/>
    </row>
    <row r="22" spans="1:8" x14ac:dyDescent="0.2">
      <c r="A22" s="39" t="s">
        <v>108</v>
      </c>
      <c r="B22" s="40"/>
      <c r="C22" s="41">
        <f>C16+C20</f>
        <v>-156206</v>
      </c>
      <c r="D22" s="41">
        <f t="shared" ref="D22:F22" si="2">D16+D20</f>
        <v>0</v>
      </c>
      <c r="E22" s="41">
        <f t="shared" si="2"/>
        <v>38794</v>
      </c>
      <c r="F22" s="41">
        <f t="shared" si="2"/>
        <v>-195000</v>
      </c>
    </row>
    <row r="25" spans="1:8" x14ac:dyDescent="0.2">
      <c r="A25" s="190" t="s">
        <v>112</v>
      </c>
      <c r="B25" s="190"/>
      <c r="C25" s="190"/>
      <c r="D25" s="190"/>
      <c r="E25" s="190"/>
      <c r="F25" s="45">
        <v>0</v>
      </c>
    </row>
    <row r="26" spans="1:8" x14ac:dyDescent="0.2">
      <c r="H26" s="36"/>
    </row>
    <row r="27" spans="1:8" x14ac:dyDescent="0.2">
      <c r="H27" s="36"/>
    </row>
    <row r="28" spans="1:8" x14ac:dyDescent="0.2">
      <c r="A28" s="190" t="s">
        <v>228</v>
      </c>
      <c r="B28" s="190"/>
      <c r="C28" s="190"/>
      <c r="D28" s="190"/>
      <c r="E28" s="190"/>
      <c r="F28" s="43">
        <f>F22-F25</f>
        <v>-195000</v>
      </c>
    </row>
    <row r="30" spans="1:8" ht="13.9" x14ac:dyDescent="0.3">
      <c r="A30" s="190" t="s">
        <v>229</v>
      </c>
      <c r="B30" s="190"/>
      <c r="C30" s="190"/>
      <c r="D30" s="190"/>
      <c r="E30" s="190"/>
      <c r="F30" s="43">
        <f>-1*F28</f>
        <v>195000</v>
      </c>
    </row>
    <row r="31" spans="1:8" ht="13.9" x14ac:dyDescent="0.3">
      <c r="A31" s="139" t="s">
        <v>213</v>
      </c>
      <c r="B31" s="139"/>
      <c r="C31" s="139"/>
      <c r="D31" s="139"/>
      <c r="E31" s="139"/>
      <c r="F31" s="54">
        <f>'Personnel and Fringe'!I106</f>
        <v>55718</v>
      </c>
    </row>
    <row r="32" spans="1:8" ht="13.9" x14ac:dyDescent="0.3">
      <c r="A32" s="190" t="s">
        <v>230</v>
      </c>
      <c r="B32" s="190"/>
      <c r="C32" s="190"/>
      <c r="D32" s="190"/>
      <c r="E32" s="190"/>
      <c r="F32" s="43">
        <f>F30/F31</f>
        <v>3.4997666822211855</v>
      </c>
    </row>
    <row r="34" spans="1:6" ht="13.9" x14ac:dyDescent="0.3">
      <c r="A34" s="176" t="s">
        <v>111</v>
      </c>
      <c r="B34" s="176"/>
      <c r="C34" s="176"/>
      <c r="D34" s="176"/>
      <c r="E34" s="176"/>
      <c r="F34" s="176"/>
    </row>
    <row r="35" spans="1:6" ht="90" customHeight="1" x14ac:dyDescent="0.3">
      <c r="A35" s="191"/>
      <c r="B35" s="191"/>
      <c r="C35" s="191"/>
      <c r="D35" s="191"/>
      <c r="E35" s="191"/>
      <c r="F35" s="191"/>
    </row>
  </sheetData>
  <mergeCells count="24">
    <mergeCell ref="B8:F8"/>
    <mergeCell ref="A1:F1"/>
    <mergeCell ref="B4:F4"/>
    <mergeCell ref="B5:F5"/>
    <mergeCell ref="B6:F6"/>
    <mergeCell ref="B7:F7"/>
    <mergeCell ref="A34:F34"/>
    <mergeCell ref="A35:F35"/>
    <mergeCell ref="A20:B20"/>
    <mergeCell ref="A21:B21"/>
    <mergeCell ref="A13:B15"/>
    <mergeCell ref="A16:B16"/>
    <mergeCell ref="A17:B17"/>
    <mergeCell ref="A18:B18"/>
    <mergeCell ref="A19:B19"/>
    <mergeCell ref="C13:C15"/>
    <mergeCell ref="A30:E30"/>
    <mergeCell ref="A31:E31"/>
    <mergeCell ref="A32:E32"/>
    <mergeCell ref="A10:B11"/>
    <mergeCell ref="D10:E10"/>
    <mergeCell ref="D11:E11"/>
    <mergeCell ref="A28:E28"/>
    <mergeCell ref="A25:E25"/>
  </mergeCells>
  <printOptions horizontalCentered="1"/>
  <pageMargins left="0.45" right="0.45" top="0.75" bottom="0.75" header="0.3" footer="0.3"/>
  <pageSetup scale="91" fitToHeight="0" orientation="portrait" r:id="rId1"/>
  <headerFooter>
    <oddFooter>&amp;LTTUHSCEP&amp;CPage 6&amp;RRev. March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Personnel and Fringe</vt:lpstr>
      <vt:lpstr>Direct Materials</vt:lpstr>
      <vt:lpstr>Indirect Costs-Equipment Use</vt:lpstr>
      <vt:lpstr>Direct &amp; Indirect Costs-Other</vt:lpstr>
      <vt:lpstr>Prior Period</vt:lpstr>
    </vt:vector>
  </TitlesOfParts>
  <Company>Texas Tech University Health Sciences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Angie</dc:creator>
  <cp:lastModifiedBy>Maldonado, Gigi</cp:lastModifiedBy>
  <cp:lastPrinted>2015-03-25T23:14:58Z</cp:lastPrinted>
  <dcterms:created xsi:type="dcterms:W3CDTF">2013-10-22T14:02:26Z</dcterms:created>
  <dcterms:modified xsi:type="dcterms:W3CDTF">2015-05-01T19:58:51Z</dcterms:modified>
</cp:coreProperties>
</file>