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bustill\Downloads\"/>
    </mc:Choice>
  </mc:AlternateContent>
  <bookViews>
    <workbookView xWindow="0" yWindow="0" windowWidth="28800" windowHeight="11415" tabRatio="687"/>
  </bookViews>
  <sheets>
    <sheet name="Summary" sheetId="1" r:id="rId1"/>
    <sheet name="Personnel &amp; Fringe" sheetId="7" r:id="rId2"/>
    <sheet name="Direct Materials" sheetId="3" r:id="rId3"/>
    <sheet name="Indirect Costs-Equipment Use" sheetId="5" r:id="rId4"/>
    <sheet name="Direct &amp; Indirect Costs-Other" sheetId="4" r:id="rId5"/>
    <sheet name="Prior Period" sheetId="6" r:id="rId6"/>
  </sheets>
  <calcPr calcId="162913"/>
</workbook>
</file>

<file path=xl/calcChain.xml><?xml version="1.0" encoding="utf-8"?>
<calcChain xmlns="http://schemas.openxmlformats.org/spreadsheetml/2006/main">
  <c r="P49" i="1" l="1"/>
  <c r="P50" i="1"/>
  <c r="P51" i="1"/>
  <c r="P52" i="1"/>
  <c r="P53" i="1"/>
  <c r="P54" i="1"/>
  <c r="D32" i="4"/>
  <c r="E32" i="4" s="1"/>
  <c r="L48" i="1" s="1"/>
  <c r="D31" i="4"/>
  <c r="E31" i="4" s="1"/>
  <c r="L47" i="1" s="1"/>
  <c r="D30" i="4"/>
  <c r="E30" i="4" s="1"/>
  <c r="L46" i="1" s="1"/>
  <c r="D29" i="4"/>
  <c r="E29" i="4" s="1"/>
  <c r="L45" i="1" s="1"/>
  <c r="D28" i="4"/>
  <c r="E28" i="4" s="1"/>
  <c r="L44" i="1" s="1"/>
  <c r="D27" i="4"/>
  <c r="D33" i="4" s="1"/>
  <c r="C33" i="4"/>
  <c r="A32" i="4"/>
  <c r="A31" i="4"/>
  <c r="A30" i="4"/>
  <c r="A29" i="4"/>
  <c r="A28" i="4"/>
  <c r="A27" i="4"/>
  <c r="E27" i="4" l="1"/>
  <c r="L43" i="1" s="1"/>
  <c r="L38" i="3"/>
  <c r="J38" i="3"/>
  <c r="H38" i="3"/>
  <c r="F38" i="3"/>
  <c r="M32" i="3"/>
  <c r="H44" i="1" s="1"/>
  <c r="M33" i="3"/>
  <c r="H45" i="1" s="1"/>
  <c r="M34" i="3"/>
  <c r="H46" i="1" s="1"/>
  <c r="M35" i="3"/>
  <c r="H47" i="1" s="1"/>
  <c r="M36" i="3"/>
  <c r="H48" i="1" s="1"/>
  <c r="M31" i="3"/>
  <c r="H43" i="1" s="1"/>
  <c r="D36" i="3"/>
  <c r="D35" i="3"/>
  <c r="D34" i="3"/>
  <c r="D33" i="3"/>
  <c r="D32" i="3"/>
  <c r="D31" i="3"/>
  <c r="A36" i="3"/>
  <c r="A35" i="3"/>
  <c r="A34" i="3"/>
  <c r="A33" i="3"/>
  <c r="A32" i="3"/>
  <c r="A31" i="3"/>
  <c r="E23" i="3"/>
  <c r="N38" i="3" s="1"/>
  <c r="D37" i="3" l="1"/>
  <c r="N31" i="3"/>
  <c r="N32" i="3"/>
  <c r="N36" i="3"/>
  <c r="N35" i="3"/>
  <c r="N34" i="3"/>
  <c r="N33" i="3"/>
  <c r="F31" i="3"/>
  <c r="F35" i="3"/>
  <c r="F33" i="3"/>
  <c r="H31" i="3"/>
  <c r="H35" i="3"/>
  <c r="H33" i="3"/>
  <c r="J31" i="3"/>
  <c r="J35" i="3"/>
  <c r="J33" i="3"/>
  <c r="L31" i="3"/>
  <c r="L35" i="3"/>
  <c r="L33" i="3"/>
  <c r="F36" i="3"/>
  <c r="F34" i="3"/>
  <c r="F32" i="3"/>
  <c r="H36" i="3"/>
  <c r="H34" i="3"/>
  <c r="H32" i="3"/>
  <c r="J36" i="3"/>
  <c r="J34" i="3"/>
  <c r="J32" i="3"/>
  <c r="L36" i="3"/>
  <c r="L34" i="3"/>
  <c r="L32" i="3"/>
  <c r="F48" i="1"/>
  <c r="F47" i="1"/>
  <c r="F46" i="1"/>
  <c r="F45" i="1"/>
  <c r="F44" i="1"/>
  <c r="F43" i="1"/>
  <c r="D48" i="1"/>
  <c r="D47" i="1"/>
  <c r="D46" i="1"/>
  <c r="D45" i="1"/>
  <c r="D44" i="1"/>
  <c r="D43" i="1"/>
  <c r="F79" i="7"/>
  <c r="F80" i="7"/>
  <c r="F81" i="7"/>
  <c r="F82" i="7"/>
  <c r="F83" i="7"/>
  <c r="F78" i="7"/>
  <c r="D84" i="7"/>
  <c r="G18" i="7"/>
  <c r="H18" i="7" s="1"/>
  <c r="J18" i="7" s="1"/>
  <c r="G19" i="7"/>
  <c r="H19" i="7" s="1"/>
  <c r="J19" i="7" s="1"/>
  <c r="G20" i="7"/>
  <c r="H20" i="7" s="1"/>
  <c r="J20" i="7" s="1"/>
  <c r="G21" i="7"/>
  <c r="H21" i="7" s="1"/>
  <c r="J21" i="7" s="1"/>
  <c r="G22" i="7"/>
  <c r="H22" i="7" s="1"/>
  <c r="J22" i="7" s="1"/>
  <c r="G23" i="7"/>
  <c r="H23" i="7" s="1"/>
  <c r="J23" i="7" s="1"/>
  <c r="G24" i="7"/>
  <c r="H24" i="7" s="1"/>
  <c r="J24" i="7" s="1"/>
  <c r="G25" i="7"/>
  <c r="H25" i="7" s="1"/>
  <c r="J25" i="7" s="1"/>
  <c r="G26" i="7"/>
  <c r="H26" i="7" s="1"/>
  <c r="J26" i="7" s="1"/>
  <c r="G27" i="7"/>
  <c r="H27" i="7" s="1"/>
  <c r="J27" i="7" s="1"/>
  <c r="G28" i="7"/>
  <c r="H28" i="7" s="1"/>
  <c r="J28" i="7" s="1"/>
  <c r="G29" i="7"/>
  <c r="H29" i="7" s="1"/>
  <c r="J29" i="7" s="1"/>
  <c r="E62" i="7"/>
  <c r="G62" i="7" s="1"/>
  <c r="E61" i="7"/>
  <c r="G61" i="7" s="1"/>
  <c r="G55" i="7"/>
  <c r="H55" i="7" s="1"/>
  <c r="J55" i="7" s="1"/>
  <c r="G54" i="7"/>
  <c r="H54" i="7" s="1"/>
  <c r="J54" i="7" s="1"/>
  <c r="G53" i="7"/>
  <c r="H53" i="7" s="1"/>
  <c r="J53" i="7" s="1"/>
  <c r="G52" i="7"/>
  <c r="H52" i="7" s="1"/>
  <c r="J52" i="7" s="1"/>
  <c r="E39" i="7"/>
  <c r="G39" i="7" s="1"/>
  <c r="E38" i="7"/>
  <c r="G38" i="7" s="1"/>
  <c r="G32" i="7"/>
  <c r="H32" i="7" s="1"/>
  <c r="J32" i="7" s="1"/>
  <c r="G31" i="7"/>
  <c r="H31" i="7" s="1"/>
  <c r="J31" i="7" s="1"/>
  <c r="G30" i="7"/>
  <c r="H30" i="7" s="1"/>
  <c r="J30" i="7" s="1"/>
  <c r="G17" i="7"/>
  <c r="H17" i="7" s="1"/>
  <c r="J17" i="7" s="1"/>
  <c r="G16" i="7"/>
  <c r="H16" i="7" s="1"/>
  <c r="J16" i="7" s="1"/>
  <c r="J71" i="7" l="1"/>
  <c r="F31" i="6"/>
  <c r="E54" i="4"/>
  <c r="G46" i="5"/>
  <c r="N37" i="3"/>
  <c r="N39" i="3" s="1"/>
  <c r="L37" i="3"/>
  <c r="H37" i="3"/>
  <c r="J37" i="3"/>
  <c r="F37" i="3"/>
  <c r="F84" i="7"/>
  <c r="J33" i="7"/>
  <c r="J56" i="7"/>
  <c r="H38" i="7"/>
  <c r="J38" i="7" s="1"/>
  <c r="H39" i="7"/>
  <c r="J39" i="7" s="1"/>
  <c r="H61" i="7"/>
  <c r="J61" i="7" s="1"/>
  <c r="H62" i="7"/>
  <c r="J62" i="7" s="1"/>
  <c r="N40" i="3" l="1"/>
  <c r="F39" i="3"/>
  <c r="F40" i="3"/>
  <c r="H40" i="3"/>
  <c r="H39" i="3"/>
  <c r="J39" i="3"/>
  <c r="J40" i="3"/>
  <c r="L40" i="3"/>
  <c r="L39" i="3"/>
  <c r="J63" i="7"/>
  <c r="J65" i="7" s="1"/>
  <c r="J40" i="7"/>
  <c r="J42" i="7" s="1"/>
  <c r="J70" i="7" l="1"/>
  <c r="J72" i="7" l="1"/>
  <c r="F85" i="7"/>
  <c r="E48" i="4"/>
  <c r="F87" i="7" l="1"/>
  <c r="F86" i="7"/>
  <c r="E21" i="4"/>
  <c r="D20" i="6" l="1"/>
  <c r="D22" i="6" s="1"/>
  <c r="E20" i="6"/>
  <c r="E22" i="6" s="1"/>
  <c r="F19" i="6"/>
  <c r="F18" i="6"/>
  <c r="F16" i="6"/>
  <c r="C20" i="6"/>
  <c r="C22" i="6" s="1"/>
  <c r="F20" i="6" l="1"/>
  <c r="F22" i="6" s="1"/>
  <c r="E15" i="5"/>
  <c r="E16" i="5"/>
  <c r="E14" i="5"/>
  <c r="F28" i="6" l="1"/>
  <c r="F30" i="6" s="1"/>
  <c r="F32" i="6" s="1"/>
  <c r="G22" i="5"/>
  <c r="G21" i="5"/>
  <c r="G20" i="5"/>
  <c r="G19" i="5"/>
  <c r="G16" i="5"/>
  <c r="G15" i="5"/>
  <c r="G14" i="5"/>
  <c r="G39" i="5"/>
  <c r="G38" i="5"/>
  <c r="G37" i="5"/>
  <c r="G36" i="5"/>
  <c r="G35" i="5"/>
  <c r="G34" i="5"/>
  <c r="G33" i="5"/>
  <c r="G30" i="5"/>
  <c r="O46" i="1" l="1"/>
  <c r="O44" i="1"/>
  <c r="O43" i="1"/>
  <c r="O47" i="1"/>
  <c r="O48" i="1"/>
  <c r="O45" i="1"/>
  <c r="G40" i="5"/>
  <c r="G23" i="5"/>
  <c r="E45" i="4"/>
  <c r="E46" i="4"/>
  <c r="E47" i="4"/>
  <c r="E49" i="4"/>
  <c r="E50" i="4"/>
  <c r="E51" i="4"/>
  <c r="E52" i="4"/>
  <c r="E44" i="4"/>
  <c r="G45" i="5" l="1"/>
  <c r="G47" i="5" s="1"/>
  <c r="E53" i="4"/>
  <c r="E55" i="4" s="1"/>
  <c r="M45" i="1" l="1"/>
  <c r="M44" i="1"/>
  <c r="M43" i="1"/>
  <c r="M48" i="1"/>
  <c r="M46" i="1"/>
  <c r="M47" i="1"/>
  <c r="J48" i="1"/>
  <c r="P48" i="1" s="1"/>
  <c r="J43" i="1"/>
  <c r="P43" i="1" s="1"/>
  <c r="J45" i="1"/>
  <c r="P45" i="1" s="1"/>
  <c r="J47" i="1"/>
  <c r="P47" i="1" s="1"/>
  <c r="J44" i="1"/>
  <c r="P44" i="1" s="1"/>
  <c r="J46" i="1"/>
  <c r="P46" i="1" s="1"/>
</calcChain>
</file>

<file path=xl/sharedStrings.xml><?xml version="1.0" encoding="utf-8"?>
<sst xmlns="http://schemas.openxmlformats.org/spreadsheetml/2006/main" count="408" uniqueCount="256">
  <si>
    <t>Submission Purpose:</t>
  </si>
  <si>
    <t>Fund Name:</t>
  </si>
  <si>
    <t>Fund Manager:</t>
  </si>
  <si>
    <t>Phone Number:</t>
  </si>
  <si>
    <t>Description of Goods or Services to be Provided:</t>
  </si>
  <si>
    <t>Billing Frequency:</t>
  </si>
  <si>
    <t>Weekly</t>
  </si>
  <si>
    <t>Monthly</t>
  </si>
  <si>
    <t>Other:</t>
  </si>
  <si>
    <t>Billing Methods/User Groups:</t>
  </si>
  <si>
    <t>-</t>
  </si>
  <si>
    <t>Rate Effective Date:</t>
  </si>
  <si>
    <t>(Accounting Services will assign if new fund)</t>
  </si>
  <si>
    <t>Per Unit:</t>
  </si>
  <si>
    <t>(Explain below if higher)</t>
  </si>
  <si>
    <t>PART I - General Information</t>
  </si>
  <si>
    <t>PART II - Billing Information</t>
  </si>
  <si>
    <t>Billing Contact:</t>
  </si>
  <si>
    <t>NOTE: ALL COSTS INCLUDED IN THIS ANALYSIS SHOULD BE RECORDED ON THIS SERVICE DEPARTMENT FUND.</t>
  </si>
  <si>
    <r>
      <rPr>
        <b/>
        <sz val="10"/>
        <color theme="1"/>
        <rFont val="Calibri"/>
        <family val="2"/>
        <scheme val="minor"/>
      </rPr>
      <t>INSTRUCTIONS:</t>
    </r>
    <r>
      <rPr>
        <sz val="10"/>
        <color theme="1"/>
        <rFont val="Calibri"/>
        <family val="2"/>
        <scheme val="minor"/>
      </rPr>
      <t xml:space="preserve"> Complete the supporting tabs for all costs of providing this good or service. Summarize the totals from the other tabs and fill in the desired rates for each user group in the summary fields below.</t>
    </r>
  </si>
  <si>
    <t>Invoicing-External-Other Agencies (Complete PART III)</t>
  </si>
  <si>
    <t>BILLING RATE SUMMARY</t>
  </si>
  <si>
    <t>Billing Rates for Other Area Providers:</t>
  </si>
  <si>
    <t>Other Area Providers of Goods or Services:</t>
  </si>
  <si>
    <t>External Agencies Requesting Goods or Services:</t>
  </si>
  <si>
    <t>New Fund-Rate Establishment (Dean and VP Approval Required, PART IV)</t>
  </si>
  <si>
    <t>PART IV - Approval</t>
  </si>
  <si>
    <t>(Typed/Printed Name)</t>
  </si>
  <si>
    <t>(Signature)</t>
  </si>
  <si>
    <t>(Date)</t>
  </si>
  <si>
    <t>Accounting Services Use</t>
  </si>
  <si>
    <t>Received By:</t>
  </si>
  <si>
    <t>Date:</t>
  </si>
  <si>
    <t>(Choose Unit)</t>
  </si>
  <si>
    <t>Back Up FOP:</t>
  </si>
  <si>
    <t>(Required for deficit balances/unallowable expenses)</t>
  </si>
  <si>
    <t>Update &gt;&gt;&gt;</t>
  </si>
  <si>
    <t>(Choose Reason)</t>
  </si>
  <si>
    <t>DIRECT PERSONNEL COSTS</t>
  </si>
  <si>
    <t>Employee Name</t>
  </si>
  <si>
    <t>Employee Title</t>
  </si>
  <si>
    <t>Annual Pay</t>
  </si>
  <si>
    <t>Fringe %</t>
  </si>
  <si>
    <t>Fringe</t>
  </si>
  <si>
    <t>Total</t>
  </si>
  <si>
    <t>Pay &amp; Fringe</t>
  </si>
  <si>
    <t>Amount</t>
  </si>
  <si>
    <t>Cost Related to</t>
  </si>
  <si>
    <t>Employee #1</t>
  </si>
  <si>
    <t>Employee #2</t>
  </si>
  <si>
    <t>Employee #3</t>
  </si>
  <si>
    <t>INDIRECT PERSONNEL COSTS</t>
  </si>
  <si>
    <t>Employee #4</t>
  </si>
  <si>
    <t>Employee #5</t>
  </si>
  <si>
    <t>Employee #6</t>
  </si>
  <si>
    <t>PERSONNEL AND FRINGE COSTS</t>
  </si>
  <si>
    <t xml:space="preserve">Notes: </t>
  </si>
  <si>
    <t>Estimate annual pay (or work hours and hourly pay rates) based on expected pay rates for the upcoming year or on actual pay rates for the prior year.</t>
  </si>
  <si>
    <t>DIRECT MATERIALS</t>
  </si>
  <si>
    <t>Description</t>
  </si>
  <si>
    <t>OTHER DIRECT COSTS</t>
  </si>
  <si>
    <t>Notes:</t>
  </si>
  <si>
    <r>
      <rPr>
        <b/>
        <sz val="10"/>
        <color theme="1"/>
        <rFont val="Calibri"/>
        <family val="2"/>
        <scheme val="minor"/>
      </rPr>
      <t>Direct costs</t>
    </r>
    <r>
      <rPr>
        <sz val="10"/>
        <color theme="1"/>
        <rFont val="Calibri"/>
        <family val="2"/>
        <scheme val="minor"/>
      </rPr>
      <t xml:space="preserve"> are those costs that can be identified </t>
    </r>
    <r>
      <rPr>
        <b/>
        <sz val="10"/>
        <color theme="1"/>
        <rFont val="Calibri"/>
        <family val="2"/>
        <scheme val="minor"/>
      </rPr>
      <t>specifically</t>
    </r>
    <r>
      <rPr>
        <sz val="10"/>
        <color theme="1"/>
        <rFont val="Calibri"/>
        <family val="2"/>
        <scheme val="minor"/>
      </rPr>
      <t xml:space="preserve"> with a particular sponsored project, instructional activity, or other institutional activity, or that can be </t>
    </r>
    <r>
      <rPr>
        <b/>
        <sz val="10"/>
        <color theme="1"/>
        <rFont val="Calibri"/>
        <family val="2"/>
        <scheme val="minor"/>
      </rPr>
      <t>directly assigned</t>
    </r>
    <r>
      <rPr>
        <sz val="10"/>
        <color theme="1"/>
        <rFont val="Calibri"/>
        <family val="2"/>
        <scheme val="minor"/>
      </rPr>
      <t xml:space="preserve"> to such activities relatively easily with a </t>
    </r>
    <r>
      <rPr>
        <b/>
        <sz val="10"/>
        <color theme="1"/>
        <rFont val="Calibri"/>
        <family val="2"/>
        <scheme val="minor"/>
      </rPr>
      <t>high degree of accuracy</t>
    </r>
    <r>
      <rPr>
        <sz val="10"/>
        <color theme="1"/>
        <rFont val="Calibri"/>
        <family val="2"/>
        <scheme val="minor"/>
      </rPr>
      <t>.</t>
    </r>
  </si>
  <si>
    <t>OTHER INDIRECT COSTS</t>
  </si>
  <si>
    <t>Annual</t>
  </si>
  <si>
    <t>% Related to</t>
  </si>
  <si>
    <t>Paper</t>
  </si>
  <si>
    <t>Office Supplies</t>
  </si>
  <si>
    <t>Telephone Access Charges</t>
  </si>
  <si>
    <t>Revenue from providing this specific testing has historically been about $250,000 per year, which is about 25% of the total revenue of $1,000,000 for this Service Department, so we have chosed to allocate indirect costs at 25%. (The allocation method could also be based on a study of the percent of effort of all personnel or any other reasonable method.)</t>
  </si>
  <si>
    <t>INDIRECT COSTS-EQUIPMENT USE FEES</t>
  </si>
  <si>
    <t>Original</t>
  </si>
  <si>
    <t>Cost</t>
  </si>
  <si>
    <t>Estimated</t>
  </si>
  <si>
    <t>Life</t>
  </si>
  <si>
    <t>7</t>
  </si>
  <si>
    <t>This Service</t>
  </si>
  <si>
    <t>Allocation Method for % Related to This Service</t>
  </si>
  <si>
    <t>List only those employees whose effort is necessary (directly or indirectly) for the provision of goods or services for this service and for which effort can be reasonably estimated.</t>
  </si>
  <si>
    <r>
      <t xml:space="preserve">Record salary and fringe expense on the service fund according the </t>
    </r>
    <r>
      <rPr>
        <b/>
        <sz val="10"/>
        <color theme="1"/>
        <rFont val="Calibri"/>
        <family val="2"/>
        <scheme val="minor"/>
      </rPr>
      <t>actual</t>
    </r>
    <r>
      <rPr>
        <sz val="10"/>
        <color theme="1"/>
        <rFont val="Calibri"/>
        <family val="2"/>
        <scheme val="minor"/>
      </rPr>
      <t xml:space="preserve"> effort provided for this service. Follow all labor (re)distribution and ePaf policies. Maintain records of effort provided for audit, reconciliation or future rate analysis purposes.</t>
    </r>
  </si>
  <si>
    <t>Record the actual direct expenses on the service fund as the expenses are incurred.</t>
  </si>
  <si>
    <t>Maintenance Contracts on Above Equipment (per year)</t>
  </si>
  <si>
    <t>EQUIPMENT OPERATIONAL COSTS</t>
  </si>
  <si>
    <t>Total Equipment Costs Related to This Service</t>
  </si>
  <si>
    <t>EQUIPMENT COST ANALYSIS (DEPRECIATION)</t>
  </si>
  <si>
    <r>
      <t xml:space="preserve">FOP </t>
    </r>
    <r>
      <rPr>
        <b/>
        <sz val="8"/>
        <color theme="1"/>
        <rFont val="Calibri"/>
        <family val="2"/>
        <scheme val="minor"/>
      </rPr>
      <t>(if already established)</t>
    </r>
    <r>
      <rPr>
        <b/>
        <sz val="10"/>
        <color theme="1"/>
        <rFont val="Calibri"/>
        <family val="2"/>
        <scheme val="minor"/>
      </rPr>
      <t>:</t>
    </r>
  </si>
  <si>
    <t xml:space="preserve">Based on estimated time each piece of equipment is used for this service compared to total time each piece of equipment is operated. Differs for each piece of equipment, and the operational costs are allocated at the same percentage as the equipment cost when specifically identifiable. </t>
  </si>
  <si>
    <t>PRIOR PERIOD ANALYSIS</t>
  </si>
  <si>
    <t xml:space="preserve">Review prior period operating statements and adjust billing rates for deficit or surplus fund balances. The service fund may retain a surplus fund balance related to equipment cost (depreciation) and "markups" received from external users, but any amounts retained must be sufficiently documented.   </t>
  </si>
  <si>
    <t>A surplus fund balance realized for one service cannot be used to subsidize other services (except for the portion received as "markups" from external users, when sufficiently documented).</t>
  </si>
  <si>
    <t>The information below must tie to operating statements for the review period. The service department is responsible for maintaining sufficient documentation for any fund balance/revenue amount that is retained by the service fund.</t>
  </si>
  <si>
    <t>Due to "Markup"</t>
  </si>
  <si>
    <t>External Users</t>
  </si>
  <si>
    <t>(Depreciation)</t>
  </si>
  <si>
    <t>Due to Equip. Cost</t>
  </si>
  <si>
    <t>(-) Less Amount</t>
  </si>
  <si>
    <t>Balance</t>
  </si>
  <si>
    <t>From:</t>
  </si>
  <si>
    <t>Review Period</t>
  </si>
  <si>
    <t>To:</t>
  </si>
  <si>
    <t>Beginning Fund Balance</t>
  </si>
  <si>
    <t>Revenue Received During the Review Period</t>
  </si>
  <si>
    <t>Expense Incurred During the Review Period</t>
  </si>
  <si>
    <t>Net Change During the Review Period</t>
  </si>
  <si>
    <t>Ending Fund Balance</t>
  </si>
  <si>
    <t>to Include in</t>
  </si>
  <si>
    <t>Rate Adjustment</t>
  </si>
  <si>
    <t>Explanation if (Deficit) or Surplus Adjustment Will Be Conducted Over More Than One Billing Rate Period</t>
  </si>
  <si>
    <t>Less Amount to Be Adjusted in the Future Billing Periods (MUST PROVIDE EXPLANATION BELOW)</t>
  </si>
  <si>
    <t>Record indirect expenses on this service fund as the expenses are incurred (according to the percent related to this service).</t>
  </si>
  <si>
    <t>Total Equipment Operational Costs Related to This Service</t>
  </si>
  <si>
    <t>% Effort on</t>
  </si>
  <si>
    <t>PART III - Information for External/Non-campus Sales (Requires Approval by Executive VP for Finance and Administration)</t>
  </si>
  <si>
    <t xml:space="preserve">The service fund will generate a fund balance related to equipment cost since equipment depreciation expense is included in the billing rate calculation (generating revenue) but is not actually recorded on the fund (resulting in revenue &gt; expense). The service fund may accumulate a fund balance for equipment replacement, but the accumulted balance must not be more than the accumulated depreciation (as related to this service) and must be suffiently documented.  Depreciation must not be included in the billing rate calculation once equipment has surpassed its useful life and has been fully depreciated, regardless of whether it continues to be utilized for the provision of goods or services. </t>
  </si>
  <si>
    <r>
      <t xml:space="preserve">External </t>
    </r>
    <r>
      <rPr>
        <sz val="6"/>
        <color theme="1"/>
        <rFont val="Calibri"/>
        <family val="2"/>
        <scheme val="minor"/>
      </rPr>
      <t>(and Non-Federal)</t>
    </r>
  </si>
  <si>
    <r>
      <t xml:space="preserve">Internal </t>
    </r>
    <r>
      <rPr>
        <sz val="6"/>
        <color theme="1"/>
        <rFont val="Calibri"/>
        <family val="2"/>
        <scheme val="minor"/>
      </rPr>
      <t>(and Federal)</t>
    </r>
  </si>
  <si>
    <t xml:space="preserve">(Provide Explanation for External Rate Here) </t>
  </si>
  <si>
    <t>List those costs that support the department that cannot be identified specifically with this service, but can be allocated to this service on a reasonable basis. Costs that should not be included in the establishment of billings rates include: alcohol, bad debt expense, fines and penalties, food and entertainment, interest, etc. See the OMB's Code of Federal Regulations (CFR: Title 2, Chapter II, Part 200) for guidance regarding allowed and unallowed expenses.</t>
  </si>
  <si>
    <t>DIRECT &amp; INDIRECT COSTS-OTHER</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</si>
  <si>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</si>
  <si>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</si>
  <si>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</si>
  <si>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</si>
  <si>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</si>
  <si>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</si>
  <si>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</si>
  <si>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</si>
  <si>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</si>
  <si>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</si>
  <si>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</si>
  <si>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</si>
  <si>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</si>
  <si>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</si>
  <si>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Employee #21</t>
  </si>
  <si>
    <t>Employee #22</t>
  </si>
  <si>
    <t>Director</t>
  </si>
  <si>
    <t>N/A</t>
  </si>
  <si>
    <t>Printer/Scanner (Office)</t>
  </si>
  <si>
    <t>Total Equipment Usage Costs Related to This Service (Equipment Cost Analysis + Equipment Operational Costs)</t>
  </si>
  <si>
    <t>Total Other Direct Costs Related to This Service</t>
  </si>
  <si>
    <t>Network Storage Contracts</t>
  </si>
  <si>
    <t>Other Administrative and Office Wide Support Costs</t>
  </si>
  <si>
    <t>Office Wide Shipping Costs (net of direct costs billed to clients)</t>
  </si>
  <si>
    <t>Equipment (Costing &lt; $5,000 and not included elsewhere)</t>
  </si>
  <si>
    <t xml:space="preserve">Total Other Indirect Costs Related to This Service </t>
  </si>
  <si>
    <t xml:space="preserve">Prior Period (Deficit) or Surplus Adjustment for the Current Billing Period </t>
  </si>
  <si>
    <t xml:space="preserve">Reverse Prior Period (Deficit) or Surplus Adjustment  </t>
  </si>
  <si>
    <t>Tab/Page 2</t>
  </si>
  <si>
    <t>Tab/Page 4</t>
  </si>
  <si>
    <t>Tab/Page 5</t>
  </si>
  <si>
    <t>Prior Period</t>
  </si>
  <si>
    <t>Tab/Page 6</t>
  </si>
  <si>
    <t>Hourly</t>
  </si>
  <si>
    <t>Tab/Page 3</t>
  </si>
  <si>
    <t>Other Dir.</t>
  </si>
  <si>
    <t>Rate:</t>
  </si>
  <si>
    <t>See Below</t>
  </si>
  <si>
    <t>Include only the capitalized equipment (costing &gt; or = $5,000) that is utilized to provide this service and that was orignally purchased with non-federal or non-general fund monies.</t>
  </si>
  <si>
    <t>SALARY EMPLOYEES</t>
  </si>
  <si>
    <t>Total Direct-Salary Employees</t>
  </si>
  <si>
    <t>HOURLY EMPLOYEES</t>
  </si>
  <si>
    <t>Anticipated</t>
  </si>
  <si>
    <t>Work Hours</t>
  </si>
  <si>
    <t>Pay Rate</t>
  </si>
  <si>
    <t>Total Direct-Hourly Employees</t>
  </si>
  <si>
    <t>Total Indirect-Salary Employees</t>
  </si>
  <si>
    <t>Total Indirect-Hourly Employees</t>
  </si>
  <si>
    <t>Course</t>
  </si>
  <si>
    <t>Course Offerings</t>
  </si>
  <si>
    <t>Registration</t>
  </si>
  <si>
    <t>Per Participant</t>
  </si>
  <si>
    <t>Equipment</t>
  </si>
  <si>
    <t>Other Indir.</t>
  </si>
  <si>
    <t>Tab/Page5</t>
  </si>
  <si>
    <t>Number of</t>
  </si>
  <si>
    <t>Participants</t>
  </si>
  <si>
    <t>Annual Small Business</t>
  </si>
  <si>
    <t>Quickbooks for Dummies</t>
  </si>
  <si>
    <t>Annual Tax Update</t>
  </si>
  <si>
    <t>Using Excel for Business</t>
  </si>
  <si>
    <t>How to Survive in a Paper</t>
  </si>
  <si>
    <t>Farm Accounting and Rec</t>
  </si>
  <si>
    <t>Administrative Assistant</t>
  </si>
  <si>
    <t>Faculty/Instructor</t>
  </si>
  <si>
    <t>Event Coord.</t>
  </si>
  <si>
    <t>Total Direct Personnel Costs Related to This Service</t>
  </si>
  <si>
    <t>Secretary</t>
  </si>
  <si>
    <t>Tech Support</t>
  </si>
  <si>
    <t>Accountant/Biller</t>
  </si>
  <si>
    <t>Student</t>
  </si>
  <si>
    <t>Total Indirect Personnel Costs Related to This Service</t>
  </si>
  <si>
    <t>Total Direct and Indirect Personnel Costs Related to This Service</t>
  </si>
  <si>
    <t>Total Estimated Number of Participants (see below)</t>
  </si>
  <si>
    <t>Annual Small Business Update Seminar</t>
  </si>
  <si>
    <t>Using Excel for Business Record Keeping</t>
  </si>
  <si>
    <t>How to Survive in a Paperless World</t>
  </si>
  <si>
    <t>Farm Accounting and Record Keeping</t>
  </si>
  <si>
    <t>Personnel Costs</t>
  </si>
  <si>
    <t>Allocated to Each</t>
  </si>
  <si>
    <t>Participant</t>
  </si>
  <si>
    <t xml:space="preserve">Total </t>
  </si>
  <si>
    <t>Per Course</t>
  </si>
  <si>
    <t>Personnel Cost</t>
  </si>
  <si>
    <t>*</t>
  </si>
  <si>
    <t>Total Allocation</t>
  </si>
  <si>
    <t>Total Direct and Indirect Personnel Costs</t>
  </si>
  <si>
    <t>Variance Percent/Check Figure</t>
  </si>
  <si>
    <t>Should = 0 or +/- 2%</t>
  </si>
  <si>
    <t>Variance Amount/Check Figure</t>
  </si>
  <si>
    <t>Explanation:</t>
  </si>
  <si>
    <t>Personnel *</t>
  </si>
  <si>
    <t>Rate **</t>
  </si>
  <si>
    <t>** Registration rates may be rounded to the nearest $5 increment (+/-).</t>
  </si>
  <si>
    <t>Text Books</t>
  </si>
  <si>
    <t>Other Printed Materials (Brocures, Flyers, etc.)</t>
  </si>
  <si>
    <t>Thumb Drives for Participants</t>
  </si>
  <si>
    <t>Name Tags</t>
  </si>
  <si>
    <t>Total Direct Materials Related to This Service</t>
  </si>
  <si>
    <t>Per</t>
  </si>
  <si>
    <t>Other Printed Materials</t>
  </si>
  <si>
    <t>Thumb Drives</t>
  </si>
  <si>
    <t>Total Materials</t>
  </si>
  <si>
    <t>Total Direct Materials</t>
  </si>
  <si>
    <t>Materials *</t>
  </si>
  <si>
    <t>ALLOCATION TO PARTICIPANTS/COURSES *</t>
  </si>
  <si>
    <t>Example: Instructors for class 1 are tenured professors, while instructors for class 2 are graduate students.</t>
  </si>
  <si>
    <t>* Material costs may be allocated to each participant and course according to any reasonable basis. An explanation should be provided for any significant variance.</t>
  </si>
  <si>
    <t>* Personnel costs may be allocated to each participant and course according to any reasonable basis. An explanation should be provided for any significant variance.</t>
  </si>
  <si>
    <t>Printers</t>
  </si>
  <si>
    <t>Binding Machine</t>
  </si>
  <si>
    <t>Total Estimated Number of Participants (from Personnel and Fringe Tab/Page 2)</t>
  </si>
  <si>
    <t>Equipment Use Fee Per Participant (Total Equipment Usage Costs/Total Participants)</t>
  </si>
  <si>
    <t xml:space="preserve">Other </t>
  </si>
  <si>
    <t>Travel (Driving)</t>
  </si>
  <si>
    <t>Travel (Air)</t>
  </si>
  <si>
    <t>ALLOCATION TO PARTICIPANTS/COURSES</t>
  </si>
  <si>
    <t>Other</t>
  </si>
  <si>
    <t>Direct</t>
  </si>
  <si>
    <t xml:space="preserve">Average </t>
  </si>
  <si>
    <t>Cost Per</t>
  </si>
  <si>
    <t>Other Indirect Costs Per Participant (Total Other Indirect Costs/Total Participants)</t>
  </si>
  <si>
    <t>*  Personnel and Material costs may be allocated to each participant and course according to any reasonable basis (see appropriate pages/tabs).</t>
  </si>
  <si>
    <t>Prior Period (Deficit) or Surplus Adjustment Per Participant (Prior Period (Deficit) or Surplus/Total Participants)</t>
  </si>
  <si>
    <t>Calculated</t>
  </si>
  <si>
    <t>Rounded</t>
  </si>
  <si>
    <t>Average Personnel Costs Per Participant (Total Personnel Costs/Total Participants) *</t>
  </si>
  <si>
    <r>
      <t xml:space="preserve">List those costs that are directly related to the provision of this service and that are reasonable, allowable and allocable to the specific service provided. Costs that should </t>
    </r>
    <r>
      <rPr>
        <b/>
        <sz val="10"/>
        <color theme="1"/>
        <rFont val="Calibri"/>
        <family val="2"/>
        <scheme val="minor"/>
      </rPr>
      <t>not</t>
    </r>
    <r>
      <rPr>
        <sz val="10"/>
        <color theme="1"/>
        <rFont val="Calibri"/>
        <family val="2"/>
        <scheme val="minor"/>
      </rPr>
      <t xml:space="preserve"> be included in the establishment of billings rates include: alcohol, bad debt expense, fines and penalties, food and entertainment, interest, etc. See the OMB's Code of Federal Regulations (CFR: Title 2, Chapter II, Part 200) for guidance regarding allowed and unallowed expenses.</t>
    </r>
  </si>
  <si>
    <t>Service Department Rate Establishment Form (Non-Credit Instruction)</t>
  </si>
  <si>
    <t xml:space="preserve">Record the actual equipment operational expenses on the service fund as the expenses are incurred (according to the percent related to this service). </t>
  </si>
  <si>
    <t>Texas Tech University Health Sciences Center El Paso</t>
  </si>
  <si>
    <t>AccountingElp@ttushc.edu (or attach form in the New Fund Request System).</t>
  </si>
  <si>
    <t>Submit Form to Accounting Services at 5001 El Paso, El Paso, TX  79905 or</t>
  </si>
  <si>
    <t>FiTS System-Internal-Other TTUHSCEP Departments</t>
  </si>
  <si>
    <t xml:space="preserve">Benefit to TTUHSCEP if Goods or Services Provided to External Agencies: </t>
  </si>
  <si>
    <t>Dean or Vice President:</t>
  </si>
  <si>
    <t>Director of Accounting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</si>
</sst>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mm/dd/yy;@"/>
    <numFmt numFmtId="165" formatCode="[&lt;=9999999]###\-####;\(###\)\ ###\-####"/>
  </numFmts>
  <fonts count="11" x14ac:knownFonts="1">
    <font>
      <sz val="11"/>
      <color theme="1"/>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b/>
      <sz val="12"/>
      <color theme="1"/>
      <name val="Calibri"/>
      <family val="2"/>
      <scheme val="minor"/>
    </font>
    <font>
      <b/>
      <sz val="8"/>
      <color theme="1"/>
      <name val="Calibri"/>
      <family val="2"/>
      <scheme val="minor"/>
    </font>
    <font>
      <sz val="6"/>
      <color theme="1"/>
      <name val="Calibri"/>
      <family val="2"/>
      <scheme val="minor"/>
    </font>
    <font>
      <i/>
      <sz val="10"/>
      <color theme="1"/>
      <name val="Calibri"/>
      <family val="2"/>
      <scheme val="minor"/>
    </font>
    <font>
      <u/>
      <sz val="11"/>
      <color theme="10"/>
      <name val="Calibri"/>
      <family val="2"/>
      <scheme val="minor"/>
    </font>
    <font>
      <u/>
      <sz val="6"/>
      <name val="Calibri"/>
      <family val="2"/>
      <scheme val="minor"/>
    </font>
    <font>
      <sz val="6"/>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cellStyleXfs>
  <cellXfs count="299">
    <xf numFmtId="0" fontId="0" fillId="0" borderId="0" xfId="0"/>
    <xf numFmtId="0" fontId="1" fillId="0" borderId="0" xfId="0" applyFont="1" applyAlignment="1"/>
    <xf numFmtId="0" fontId="1" fillId="0" borderId="0" xfId="0" applyFont="1"/>
    <xf numFmtId="0" fontId="1" fillId="0" borderId="0" xfId="0" applyFont="1" applyFill="1" applyBorder="1"/>
    <xf numFmtId="0" fontId="1" fillId="0" borderId="0" xfId="0" applyFont="1" applyFill="1" applyBorder="1" applyAlignment="1">
      <alignment horizontal="left"/>
    </xf>
    <xf numFmtId="0" fontId="1" fillId="0" borderId="0" xfId="0" applyFont="1" applyFill="1" applyBorder="1" applyAlignment="1"/>
    <xf numFmtId="0" fontId="2" fillId="0" borderId="0" xfId="0" applyFont="1" applyFill="1" applyBorder="1"/>
    <xf numFmtId="0" fontId="2" fillId="0" borderId="0" xfId="0" applyFont="1" applyFill="1" applyBorder="1" applyAlignment="1">
      <alignment horizontal="left"/>
    </xf>
    <xf numFmtId="0" fontId="1" fillId="0" borderId="0" xfId="0" applyFont="1" applyBorder="1"/>
    <xf numFmtId="0" fontId="1" fillId="0" borderId="9" xfId="0" applyFont="1" applyBorder="1"/>
    <xf numFmtId="0" fontId="1" fillId="0" borderId="10" xfId="0" applyFont="1" applyBorder="1"/>
    <xf numFmtId="0" fontId="1" fillId="0" borderId="9" xfId="0" applyFont="1" applyFill="1" applyBorder="1"/>
    <xf numFmtId="0" fontId="1" fillId="0" borderId="10" xfId="0" applyFont="1" applyFill="1" applyBorder="1"/>
    <xf numFmtId="0" fontId="1" fillId="0" borderId="7" xfId="0" applyFont="1" applyFill="1" applyBorder="1"/>
    <xf numFmtId="0" fontId="1" fillId="0" borderId="8" xfId="0" applyFont="1" applyFill="1" applyBorder="1"/>
    <xf numFmtId="0" fontId="1" fillId="0" borderId="0" xfId="0" applyFont="1" applyFill="1" applyBorder="1" applyAlignment="1">
      <alignment horizontal="right"/>
    </xf>
    <xf numFmtId="0" fontId="1" fillId="0" borderId="7" xfId="0" applyFont="1" applyBorder="1"/>
    <xf numFmtId="0" fontId="1" fillId="0" borderId="8" xfId="0" applyFont="1" applyBorder="1"/>
    <xf numFmtId="0" fontId="1" fillId="0" borderId="1" xfId="0" applyFont="1" applyBorder="1"/>
    <xf numFmtId="0" fontId="3" fillId="0" borderId="0" xfId="0" applyFont="1" applyBorder="1"/>
    <xf numFmtId="0" fontId="1" fillId="0" borderId="0" xfId="0" applyFont="1" applyFill="1" applyBorder="1" applyProtection="1">
      <protection locked="0"/>
    </xf>
    <xf numFmtId="1" fontId="1" fillId="0" borderId="1" xfId="0" applyNumberFormat="1" applyFont="1" applyFill="1" applyBorder="1"/>
    <xf numFmtId="0" fontId="1" fillId="0" borderId="13" xfId="0" applyFont="1" applyBorder="1" applyAlignment="1">
      <alignment horizontal="center"/>
    </xf>
    <xf numFmtId="0" fontId="1" fillId="0" borderId="14" xfId="0" applyFont="1" applyBorder="1" applyAlignment="1">
      <alignment horizontal="center"/>
    </xf>
    <xf numFmtId="43" fontId="1" fillId="0" borderId="4" xfId="0" applyNumberFormat="1" applyFont="1" applyBorder="1"/>
    <xf numFmtId="10" fontId="1" fillId="0" borderId="4" xfId="0" applyNumberFormat="1" applyFont="1" applyBorder="1"/>
    <xf numFmtId="0" fontId="1" fillId="0" borderId="0" xfId="0" applyFont="1" applyAlignment="1">
      <alignment horizontal="left"/>
    </xf>
    <xf numFmtId="0" fontId="1" fillId="0" borderId="0" xfId="0" applyFont="1" applyAlignment="1">
      <alignment horizontal="left" vertical="top"/>
    </xf>
    <xf numFmtId="0" fontId="2" fillId="0" borderId="0" xfId="0" applyFont="1" applyFill="1" applyAlignment="1">
      <alignment horizontal="center"/>
    </xf>
    <xf numFmtId="43" fontId="2" fillId="2" borderId="4" xfId="0" applyNumberFormat="1" applyFont="1" applyFill="1" applyBorder="1"/>
    <xf numFmtId="49" fontId="1" fillId="0" borderId="0" xfId="0" applyNumberFormat="1" applyFont="1" applyAlignment="1">
      <alignment horizontal="left" vertical="top"/>
    </xf>
    <xf numFmtId="43" fontId="1" fillId="0" borderId="12" xfId="0" applyNumberFormat="1" applyFont="1" applyFill="1" applyBorder="1" applyAlignment="1">
      <alignment horizontal="left"/>
    </xf>
    <xf numFmtId="49" fontId="1" fillId="0" borderId="12" xfId="0" applyNumberFormat="1" applyFont="1" applyFill="1" applyBorder="1" applyAlignment="1">
      <alignment horizontal="center"/>
    </xf>
    <xf numFmtId="43" fontId="1" fillId="0" borderId="4" xfId="0" applyNumberFormat="1" applyFont="1" applyFill="1" applyBorder="1"/>
    <xf numFmtId="10" fontId="1" fillId="0" borderId="4" xfId="0" applyNumberFormat="1" applyFont="1" applyFill="1" applyBorder="1"/>
    <xf numFmtId="0" fontId="1" fillId="0" borderId="0" xfId="0" applyFont="1" applyFill="1"/>
    <xf numFmtId="49" fontId="1" fillId="0" borderId="0" xfId="0" applyNumberFormat="1" applyFont="1" applyFill="1" applyAlignment="1">
      <alignment horizontal="left" vertical="top"/>
    </xf>
    <xf numFmtId="43" fontId="2" fillId="0" borderId="4" xfId="0" applyNumberFormat="1" applyFont="1" applyFill="1" applyBorder="1"/>
    <xf numFmtId="49" fontId="2" fillId="2" borderId="11" xfId="0" applyNumberFormat="1" applyFont="1" applyFill="1" applyBorder="1" applyAlignment="1"/>
    <xf numFmtId="49" fontId="2" fillId="2" borderId="3" xfId="0" applyNumberFormat="1" applyFont="1" applyFill="1" applyBorder="1" applyAlignment="1"/>
    <xf numFmtId="43" fontId="2" fillId="2" borderId="4" xfId="0" applyNumberFormat="1" applyFont="1" applyFill="1" applyBorder="1" applyAlignment="1"/>
    <xf numFmtId="43" fontId="1" fillId="3" borderId="4" xfId="0" applyNumberFormat="1" applyFont="1" applyFill="1" applyBorder="1"/>
    <xf numFmtId="43" fontId="2" fillId="2" borderId="12" xfId="0" applyNumberFormat="1" applyFont="1" applyFill="1" applyBorder="1" applyAlignment="1">
      <alignment horizontal="left"/>
    </xf>
    <xf numFmtId="43" fontId="1" fillId="0" borderId="4" xfId="0" applyNumberFormat="1" applyFont="1" applyBorder="1" applyAlignment="1">
      <alignment horizontal="center"/>
    </xf>
    <xf numFmtId="37" fontId="2" fillId="0" borderId="4" xfId="0" applyNumberFormat="1" applyFont="1" applyFill="1" applyBorder="1"/>
    <xf numFmtId="0" fontId="1" fillId="0" borderId="2" xfId="0" applyFont="1" applyFill="1" applyBorder="1" applyAlignment="1"/>
    <xf numFmtId="0" fontId="2" fillId="2" borderId="13" xfId="0" applyFont="1" applyFill="1" applyBorder="1" applyAlignment="1">
      <alignment horizontal="center"/>
    </xf>
    <xf numFmtId="43" fontId="2" fillId="2" borderId="15" xfId="0" applyNumberFormat="1" applyFont="1" applyFill="1" applyBorder="1" applyAlignment="1">
      <alignment horizontal="center"/>
    </xf>
    <xf numFmtId="43" fontId="2" fillId="2" borderId="14" xfId="0" applyNumberFormat="1" applyFont="1" applyFill="1" applyBorder="1" applyAlignment="1">
      <alignment horizontal="center"/>
    </xf>
    <xf numFmtId="39" fontId="1" fillId="0" borderId="4" xfId="0" applyNumberFormat="1" applyFont="1" applyFill="1" applyBorder="1" applyAlignment="1"/>
    <xf numFmtId="39" fontId="1" fillId="0" borderId="4" xfId="0" applyNumberFormat="1" applyFont="1" applyFill="1" applyBorder="1" applyAlignment="1">
      <alignment horizontal="center"/>
    </xf>
    <xf numFmtId="39" fontId="2" fillId="0" borderId="4" xfId="0" applyNumberFormat="1" applyFont="1" applyFill="1" applyBorder="1" applyAlignment="1"/>
    <xf numFmtId="39" fontId="1" fillId="0" borderId="4" xfId="0" quotePrefix="1" applyNumberFormat="1"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horizontal="left"/>
    </xf>
    <xf numFmtId="49" fontId="1" fillId="0" borderId="0" xfId="0" applyNumberFormat="1" applyFont="1" applyAlignment="1">
      <alignment horizontal="left" wrapText="1"/>
    </xf>
    <xf numFmtId="49" fontId="2" fillId="2" borderId="12" xfId="0" applyNumberFormat="1" applyFont="1" applyFill="1" applyBorder="1" applyAlignment="1">
      <alignment horizontal="left"/>
    </xf>
    <xf numFmtId="0" fontId="3" fillId="0" borderId="0" xfId="0" applyFont="1" applyBorder="1" applyAlignment="1">
      <alignment horizontal="center"/>
    </xf>
    <xf numFmtId="39" fontId="1" fillId="0" borderId="4" xfId="0" applyNumberFormat="1" applyFont="1" applyFill="1" applyBorder="1" applyAlignment="1">
      <alignment horizontal="right"/>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4" xfId="0" applyFont="1" applyBorder="1"/>
    <xf numFmtId="0" fontId="1" fillId="0" borderId="4" xfId="0" applyFont="1" applyFill="1" applyBorder="1"/>
    <xf numFmtId="4" fontId="1" fillId="0" borderId="14" xfId="0" applyNumberFormat="1" applyFont="1" applyBorder="1"/>
    <xf numFmtId="43" fontId="1" fillId="0" borderId="14" xfId="0" applyNumberFormat="1" applyFont="1" applyBorder="1"/>
    <xf numFmtId="4" fontId="1" fillId="0" borderId="4" xfId="0" applyNumberFormat="1" applyFont="1" applyBorder="1"/>
    <xf numFmtId="43" fontId="4" fillId="2" borderId="4" xfId="0" applyNumberFormat="1" applyFont="1" applyFill="1" applyBorder="1"/>
    <xf numFmtId="0" fontId="2" fillId="2" borderId="4" xfId="0" applyFont="1" applyFill="1" applyBorder="1" applyAlignment="1">
      <alignment horizontal="center"/>
    </xf>
    <xf numFmtId="39" fontId="2" fillId="0" borderId="0" xfId="0" applyNumberFormat="1" applyFont="1" applyFill="1" applyBorder="1" applyAlignment="1">
      <alignment horizontal="right"/>
    </xf>
    <xf numFmtId="39" fontId="2" fillId="0" borderId="0" xfId="0" applyNumberFormat="1" applyFont="1" applyFill="1" applyBorder="1" applyAlignment="1"/>
    <xf numFmtId="39" fontId="1" fillId="0" borderId="0" xfId="0" applyNumberFormat="1" applyFont="1" applyFill="1" applyBorder="1" applyAlignment="1">
      <alignment horizontal="right"/>
    </xf>
    <xf numFmtId="39" fontId="1" fillId="0" borderId="0" xfId="0" applyNumberFormat="1" applyFont="1" applyFill="1" applyBorder="1" applyAlignment="1">
      <alignment horizontal="center"/>
    </xf>
    <xf numFmtId="37" fontId="4" fillId="0" borderId="4" xfId="0" applyNumberFormat="1" applyFont="1" applyFill="1" applyBorder="1"/>
    <xf numFmtId="0" fontId="2" fillId="0" borderId="13" xfId="0" applyFont="1" applyBorder="1" applyAlignment="1">
      <alignment horizontal="center"/>
    </xf>
    <xf numFmtId="0" fontId="2" fillId="0" borderId="15" xfId="0" applyFont="1" applyBorder="1" applyAlignment="1">
      <alignment horizontal="center"/>
    </xf>
    <xf numFmtId="0" fontId="2" fillId="0" borderId="14" xfId="0" applyFont="1" applyBorder="1" applyAlignment="1">
      <alignment horizontal="center"/>
    </xf>
    <xf numFmtId="37" fontId="1" fillId="0" borderId="13" xfId="0" applyNumberFormat="1" applyFont="1" applyBorder="1"/>
    <xf numFmtId="37" fontId="1" fillId="0" borderId="15" xfId="0" applyNumberFormat="1" applyFont="1" applyBorder="1"/>
    <xf numFmtId="37" fontId="1" fillId="0" borderId="14" xfId="0" applyNumberFormat="1" applyFont="1" applyBorder="1"/>
    <xf numFmtId="43" fontId="1" fillId="0" borderId="13" xfId="0" applyNumberFormat="1" applyFont="1" applyBorder="1"/>
    <xf numFmtId="43" fontId="1" fillId="0" borderId="15" xfId="0" applyNumberFormat="1" applyFont="1" applyBorder="1"/>
    <xf numFmtId="37" fontId="2" fillId="2" borderId="1" xfId="0" applyNumberFormat="1" applyFont="1" applyFill="1" applyBorder="1"/>
    <xf numFmtId="43" fontId="2" fillId="2" borderId="1" xfId="0" quotePrefix="1" applyNumberFormat="1" applyFont="1" applyFill="1" applyBorder="1" applyAlignment="1">
      <alignment horizontal="center"/>
    </xf>
    <xf numFmtId="43" fontId="2" fillId="2" borderId="8" xfId="0" applyNumberFormat="1" applyFont="1" applyFill="1" applyBorder="1"/>
    <xf numFmtId="37" fontId="2" fillId="0" borderId="3" xfId="0" applyNumberFormat="1" applyFont="1" applyBorder="1"/>
    <xf numFmtId="43" fontId="2" fillId="0" borderId="3" xfId="0" applyNumberFormat="1" applyFont="1" applyBorder="1"/>
    <xf numFmtId="43" fontId="2" fillId="0" borderId="12" xfId="0" applyNumberFormat="1" applyFont="1" applyBorder="1"/>
    <xf numFmtId="43" fontId="2" fillId="0" borderId="6" xfId="0" applyNumberFormat="1" applyFont="1" applyBorder="1"/>
    <xf numFmtId="10" fontId="2" fillId="0" borderId="8" xfId="0" applyNumberFormat="1" applyFont="1" applyBorder="1"/>
    <xf numFmtId="0" fontId="4" fillId="0" borderId="0" xfId="0" applyFont="1" applyFill="1" applyBorder="1" applyAlignment="1">
      <alignment horizontal="center"/>
    </xf>
    <xf numFmtId="43" fontId="1" fillId="0" borderId="0" xfId="0" applyNumberFormat="1" applyFont="1" applyFill="1" applyBorder="1"/>
    <xf numFmtId="43" fontId="2" fillId="0" borderId="0" xfId="0" applyNumberFormat="1" applyFont="1" applyFill="1" applyBorder="1"/>
    <xf numFmtId="49" fontId="2" fillId="2" borderId="12" xfId="0" applyNumberFormat="1" applyFont="1" applyFill="1" applyBorder="1" applyAlignment="1"/>
    <xf numFmtId="43" fontId="1" fillId="0" borderId="13" xfId="0" applyNumberFormat="1" applyFont="1" applyFill="1" applyBorder="1"/>
    <xf numFmtId="43" fontId="1" fillId="0" borderId="15" xfId="0" applyNumberFormat="1" applyFont="1" applyFill="1" applyBorder="1"/>
    <xf numFmtId="43" fontId="1" fillId="0" borderId="14" xfId="0" applyNumberFormat="1" applyFont="1" applyFill="1" applyBorder="1"/>
    <xf numFmtId="43" fontId="2" fillId="0" borderId="3" xfId="0" applyNumberFormat="1" applyFont="1" applyFill="1" applyBorder="1"/>
    <xf numFmtId="43" fontId="2" fillId="0" borderId="2" xfId="0" applyNumberFormat="1" applyFont="1" applyBorder="1"/>
    <xf numFmtId="43" fontId="2" fillId="0" borderId="2" xfId="0" applyNumberFormat="1" applyFont="1" applyFill="1" applyBorder="1"/>
    <xf numFmtId="0" fontId="2" fillId="0" borderId="1" xfId="0" applyFont="1" applyBorder="1"/>
    <xf numFmtId="0" fontId="2" fillId="0" borderId="1" xfId="0" applyFont="1" applyFill="1" applyBorder="1"/>
    <xf numFmtId="43" fontId="1" fillId="2" borderId="13" xfId="0" applyNumberFormat="1" applyFont="1" applyFill="1" applyBorder="1"/>
    <xf numFmtId="43" fontId="1" fillId="2" borderId="15" xfId="0" applyNumberFormat="1" applyFont="1" applyFill="1" applyBorder="1"/>
    <xf numFmtId="43" fontId="1" fillId="2" borderId="14" xfId="0" applyNumberFormat="1" applyFont="1" applyFill="1" applyBorder="1"/>
    <xf numFmtId="43" fontId="2" fillId="2" borderId="13" xfId="0" applyNumberFormat="1" applyFont="1" applyFill="1" applyBorder="1"/>
    <xf numFmtId="10" fontId="2" fillId="2" borderId="14" xfId="0" applyNumberFormat="1" applyFont="1" applyFill="1" applyBorder="1"/>
    <xf numFmtId="37" fontId="2" fillId="2" borderId="4" xfId="0" applyNumberFormat="1" applyFont="1" applyFill="1" applyBorder="1"/>
    <xf numFmtId="43" fontId="2" fillId="2" borderId="4" xfId="0" applyNumberFormat="1" applyFont="1" applyFill="1" applyBorder="1" applyAlignment="1">
      <alignment horizontal="center"/>
    </xf>
    <xf numFmtId="0" fontId="2" fillId="2" borderId="14" xfId="0" applyFont="1" applyFill="1" applyBorder="1" applyAlignment="1">
      <alignment horizontal="center"/>
    </xf>
    <xf numFmtId="49" fontId="2" fillId="2" borderId="6"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0" fontId="1" fillId="2" borderId="12" xfId="0" applyFont="1" applyFill="1" applyBorder="1" applyAlignment="1"/>
    <xf numFmtId="0" fontId="2" fillId="2" borderId="15" xfId="0" applyFont="1" applyFill="1" applyBorder="1" applyAlignment="1">
      <alignment horizontal="center"/>
    </xf>
    <xf numFmtId="43" fontId="1" fillId="2" borderId="4" xfId="0" applyNumberFormat="1" applyFont="1" applyFill="1" applyBorder="1"/>
    <xf numFmtId="0" fontId="3" fillId="0" borderId="0" xfId="0" quotePrefix="1" applyFont="1" applyFill="1" applyBorder="1" applyAlignment="1">
      <alignment horizontal="center"/>
    </xf>
    <xf numFmtId="0" fontId="3" fillId="0" borderId="0" xfId="0" quotePrefix="1" applyFont="1" applyFill="1" applyBorder="1"/>
    <xf numFmtId="39" fontId="1" fillId="2" borderId="4" xfId="0" applyNumberFormat="1" applyFont="1" applyFill="1" applyBorder="1" applyAlignment="1">
      <alignment horizontal="center"/>
    </xf>
    <xf numFmtId="0" fontId="3" fillId="0" borderId="0" xfId="0" applyFont="1" applyBorder="1" applyAlignment="1"/>
    <xf numFmtId="164" fontId="1" fillId="0" borderId="0" xfId="0" applyNumberFormat="1" applyFont="1" applyBorder="1" applyAlignment="1"/>
    <xf numFmtId="0" fontId="7" fillId="0" borderId="0" xfId="0" applyFont="1" applyFill="1" applyBorder="1" applyAlignment="1">
      <alignment horizontal="left"/>
    </xf>
    <xf numFmtId="0" fontId="2" fillId="0" borderId="4" xfId="0" applyFont="1" applyFill="1" applyBorder="1" applyAlignment="1">
      <alignment horizontal="left"/>
    </xf>
    <xf numFmtId="39" fontId="2" fillId="0" borderId="4" xfId="0" applyNumberFormat="1" applyFont="1" applyFill="1" applyBorder="1" applyAlignment="1">
      <alignment horizontal="right"/>
    </xf>
    <xf numFmtId="37" fontId="2" fillId="0" borderId="4" xfId="0" applyNumberFormat="1" applyFont="1" applyFill="1" applyBorder="1" applyAlignment="1">
      <alignment horizontal="right"/>
    </xf>
    <xf numFmtId="49" fontId="1" fillId="0" borderId="1" xfId="0" applyNumberFormat="1" applyFont="1" applyBorder="1" applyAlignment="1">
      <alignment horizontal="left"/>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37" fontId="1" fillId="0" borderId="4" xfId="0" applyNumberFormat="1" applyFont="1" applyFill="1" applyBorder="1" applyAlignment="1">
      <alignment horizontal="right"/>
    </xf>
    <xf numFmtId="0" fontId="1" fillId="0" borderId="4" xfId="0" applyFont="1" applyFill="1" applyBorder="1" applyAlignment="1">
      <alignment horizontal="left"/>
    </xf>
    <xf numFmtId="39" fontId="1" fillId="0" borderId="4" xfId="0" applyNumberFormat="1" applyFont="1" applyFill="1" applyBorder="1" applyAlignment="1">
      <alignment horizontal="right"/>
    </xf>
    <xf numFmtId="0" fontId="2" fillId="2" borderId="4" xfId="0" applyFont="1" applyFill="1" applyBorder="1" applyAlignment="1">
      <alignment horizontal="center"/>
    </xf>
    <xf numFmtId="0" fontId="1" fillId="0" borderId="0" xfId="0" applyFont="1" applyFill="1" applyBorder="1" applyAlignment="1">
      <alignment horizontal="left"/>
    </xf>
    <xf numFmtId="0" fontId="1" fillId="0" borderId="1" xfId="0" applyFont="1" applyFill="1" applyBorder="1" applyAlignment="1">
      <alignment horizontal="left"/>
    </xf>
    <xf numFmtId="0" fontId="1" fillId="0" borderId="11" xfId="0" applyFont="1" applyFill="1" applyBorder="1" applyAlignment="1">
      <alignment horizontal="left"/>
    </xf>
    <xf numFmtId="0" fontId="1" fillId="0" borderId="12" xfId="0" applyFont="1" applyFill="1" applyBorder="1" applyAlignment="1">
      <alignment horizontal="left"/>
    </xf>
    <xf numFmtId="0" fontId="2" fillId="0" borderId="1" xfId="0" applyFont="1" applyFill="1" applyBorder="1" applyAlignment="1">
      <alignment horizontal="center"/>
    </xf>
    <xf numFmtId="0" fontId="2" fillId="0" borderId="2" xfId="0" applyFont="1" applyFill="1" applyBorder="1" applyAlignment="1">
      <alignment horizontal="left"/>
    </xf>
    <xf numFmtId="49" fontId="1" fillId="0" borderId="5" xfId="0" applyNumberFormat="1" applyFont="1" applyFill="1" applyBorder="1" applyAlignment="1">
      <alignment horizontal="center" wrapText="1"/>
    </xf>
    <xf numFmtId="49" fontId="1" fillId="0" borderId="2" xfId="0" applyNumberFormat="1" applyFont="1" applyFill="1" applyBorder="1" applyAlignment="1">
      <alignment horizontal="center" wrapText="1"/>
    </xf>
    <xf numFmtId="49" fontId="1"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49" fontId="2" fillId="0" borderId="8" xfId="0" applyNumberFormat="1" applyFont="1" applyFill="1" applyBorder="1" applyAlignment="1">
      <alignment horizont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164" fontId="1" fillId="0" borderId="1" xfId="0" applyNumberFormat="1" applyFont="1" applyFill="1" applyBorder="1" applyAlignment="1">
      <alignment horizontal="center"/>
    </xf>
    <xf numFmtId="49" fontId="1" fillId="0" borderId="1" xfId="0" applyNumberFormat="1" applyFont="1" applyFill="1" applyBorder="1" applyAlignment="1">
      <alignment horizontal="left"/>
    </xf>
    <xf numFmtId="49" fontId="1" fillId="0" borderId="3" xfId="0" applyNumberFormat="1" applyFont="1" applyFill="1" applyBorder="1" applyAlignment="1">
      <alignment horizontal="left"/>
    </xf>
    <xf numFmtId="165" fontId="1" fillId="0" borderId="1" xfId="0" applyNumberFormat="1" applyFont="1" applyFill="1" applyBorder="1" applyAlignment="1">
      <alignment horizontal="left"/>
    </xf>
    <xf numFmtId="49" fontId="1" fillId="0" borderId="1" xfId="0" applyNumberFormat="1" applyFont="1" applyFill="1" applyBorder="1" applyAlignment="1">
      <alignment horizontal="center"/>
    </xf>
    <xf numFmtId="0" fontId="2" fillId="0" borderId="0" xfId="0" applyFont="1" applyFill="1" applyBorder="1" applyAlignment="1">
      <alignment horizontal="center"/>
    </xf>
    <xf numFmtId="0" fontId="1" fillId="0" borderId="2" xfId="0" applyFont="1" applyFill="1" applyBorder="1" applyAlignment="1">
      <alignment horizontal="center"/>
    </xf>
    <xf numFmtId="0" fontId="1" fillId="0" borderId="0" xfId="0" applyFont="1" applyFill="1" applyBorder="1" applyAlignment="1">
      <alignment horizontal="center"/>
    </xf>
    <xf numFmtId="0" fontId="2" fillId="0" borderId="0" xfId="0" applyFont="1" applyFill="1" applyBorder="1" applyAlignment="1">
      <alignment horizontal="left"/>
    </xf>
    <xf numFmtId="0" fontId="3" fillId="0" borderId="0" xfId="0" applyFont="1" applyFill="1" applyBorder="1" applyAlignment="1">
      <alignment horizontal="center"/>
    </xf>
    <xf numFmtId="49" fontId="1" fillId="0" borderId="0" xfId="0" applyNumberFormat="1" applyFont="1" applyFill="1" applyBorder="1" applyAlignment="1">
      <alignment horizontal="left"/>
    </xf>
    <xf numFmtId="0" fontId="1" fillId="0" borderId="2" xfId="0" applyFont="1" applyFill="1" applyBorder="1" applyAlignment="1">
      <alignment horizontal="left"/>
    </xf>
    <xf numFmtId="49" fontId="1" fillId="0" borderId="3" xfId="0" applyNumberFormat="1" applyFont="1" applyBorder="1" applyAlignment="1">
      <alignment horizontal="left"/>
    </xf>
    <xf numFmtId="0" fontId="4" fillId="0" borderId="5"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1" xfId="0" applyFont="1" applyBorder="1" applyAlignment="1">
      <alignment horizontal="center"/>
    </xf>
    <xf numFmtId="0" fontId="4" fillId="0" borderId="8" xfId="0" applyFont="1" applyBorder="1" applyAlignment="1">
      <alignment horizontal="center"/>
    </xf>
    <xf numFmtId="0" fontId="2" fillId="0" borderId="0" xfId="0" applyFont="1" applyAlignment="1">
      <alignment horizontal="center"/>
    </xf>
    <xf numFmtId="0" fontId="2" fillId="2" borderId="5" xfId="0" applyFont="1" applyFill="1" applyBorder="1" applyAlignment="1">
      <alignment horizontal="left"/>
    </xf>
    <xf numFmtId="0" fontId="2" fillId="2" borderId="2" xfId="0" applyFont="1" applyFill="1" applyBorder="1" applyAlignment="1">
      <alignment horizontal="left"/>
    </xf>
    <xf numFmtId="0" fontId="2" fillId="2" borderId="6" xfId="0" applyFont="1" applyFill="1" applyBorder="1" applyAlignment="1">
      <alignment horizontal="left"/>
    </xf>
    <xf numFmtId="9" fontId="1" fillId="0" borderId="11" xfId="0" applyNumberFormat="1" applyFont="1" applyFill="1" applyBorder="1" applyAlignment="1">
      <alignment horizontal="center"/>
    </xf>
    <xf numFmtId="9" fontId="1" fillId="0" borderId="12" xfId="0" applyNumberFormat="1" applyFont="1" applyFill="1" applyBorder="1" applyAlignment="1">
      <alignment horizontal="center"/>
    </xf>
    <xf numFmtId="0" fontId="1" fillId="0" borderId="1" xfId="0" applyFont="1" applyBorder="1" applyAlignment="1">
      <alignment horizontal="left"/>
    </xf>
    <xf numFmtId="0" fontId="3" fillId="0" borderId="0" xfId="0" applyFont="1" applyBorder="1" applyAlignment="1">
      <alignment horizontal="center"/>
    </xf>
    <xf numFmtId="49" fontId="1" fillId="0" borderId="0" xfId="0" applyNumberFormat="1" applyFont="1" applyFill="1" applyBorder="1" applyAlignment="1">
      <alignment horizontal="left" wrapText="1"/>
    </xf>
    <xf numFmtId="164" fontId="1" fillId="0" borderId="1" xfId="0" applyNumberFormat="1" applyFont="1" applyBorder="1" applyAlignment="1">
      <alignment horizontal="center"/>
    </xf>
    <xf numFmtId="49" fontId="1" fillId="0" borderId="1" xfId="0" applyNumberFormat="1" applyFont="1" applyBorder="1" applyAlignment="1">
      <alignment horizontal="center"/>
    </xf>
    <xf numFmtId="0" fontId="3" fillId="0" borderId="2" xfId="0" applyFont="1" applyBorder="1" applyAlignment="1">
      <alignment horizontal="center"/>
    </xf>
    <xf numFmtId="0" fontId="2" fillId="0" borderId="0" xfId="0" applyFont="1" applyBorder="1" applyAlignment="1">
      <alignment horizontal="left"/>
    </xf>
    <xf numFmtId="0" fontId="2" fillId="0" borderId="2" xfId="0" applyFont="1" applyBorder="1" applyAlignment="1">
      <alignment horizontal="left"/>
    </xf>
    <xf numFmtId="0" fontId="3" fillId="0" borderId="9" xfId="0" applyFont="1" applyBorder="1" applyAlignment="1">
      <alignment horizontal="center"/>
    </xf>
    <xf numFmtId="0" fontId="2" fillId="2" borderId="2" xfId="0" applyFont="1" applyFill="1" applyBorder="1" applyAlignment="1">
      <alignment horizontal="center"/>
    </xf>
    <xf numFmtId="0" fontId="6" fillId="4" borderId="5" xfId="0" applyFont="1" applyFill="1" applyBorder="1" applyAlignment="1">
      <alignment horizontal="center"/>
    </xf>
    <xf numFmtId="0" fontId="3" fillId="4" borderId="2" xfId="0" applyFont="1" applyFill="1" applyBorder="1" applyAlignment="1">
      <alignment horizontal="center"/>
    </xf>
    <xf numFmtId="0" fontId="3" fillId="4" borderId="6" xfId="0" applyFont="1" applyFill="1" applyBorder="1" applyAlignment="1">
      <alignment horizontal="center"/>
    </xf>
    <xf numFmtId="0" fontId="9" fillId="4" borderId="9" xfId="1" applyFont="1" applyFill="1" applyBorder="1" applyAlignment="1">
      <alignment horizontal="center"/>
    </xf>
    <xf numFmtId="0" fontId="10" fillId="4" borderId="0" xfId="0" applyFont="1" applyFill="1" applyBorder="1" applyAlignment="1">
      <alignment horizontal="center"/>
    </xf>
    <xf numFmtId="0" fontId="10" fillId="4" borderId="10" xfId="0" applyFont="1" applyFill="1" applyBorder="1" applyAlignment="1">
      <alignment horizontal="center"/>
    </xf>
    <xf numFmtId="49" fontId="2" fillId="0" borderId="0" xfId="0" applyNumberFormat="1" applyFont="1" applyFill="1" applyBorder="1" applyAlignment="1">
      <alignment horizontal="left" vertical="top" wrapText="1"/>
    </xf>
    <xf numFmtId="0" fontId="1" fillId="0" borderId="1" xfId="0" applyFont="1" applyBorder="1" applyAlignment="1">
      <alignment horizontal="center"/>
    </xf>
    <xf numFmtId="0" fontId="2" fillId="2" borderId="11" xfId="0" applyFont="1" applyFill="1" applyBorder="1" applyAlignment="1">
      <alignment horizontal="left"/>
    </xf>
    <xf numFmtId="0" fontId="2" fillId="2" borderId="3" xfId="0" applyFont="1" applyFill="1" applyBorder="1" applyAlignment="1">
      <alignment horizontal="left"/>
    </xf>
    <xf numFmtId="0" fontId="2" fillId="2" borderId="12" xfId="0" applyFont="1" applyFill="1" applyBorder="1" applyAlignment="1">
      <alignment horizontal="left"/>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1" fillId="0" borderId="8" xfId="0" applyFont="1" applyBorder="1" applyAlignment="1">
      <alignment horizontal="left" vertical="top" wrapText="1"/>
    </xf>
    <xf numFmtId="0" fontId="2" fillId="0" borderId="7" xfId="0" applyFont="1" applyBorder="1" applyAlignment="1">
      <alignment horizontal="left"/>
    </xf>
    <xf numFmtId="0" fontId="2" fillId="0" borderId="1"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4" fillId="2" borderId="11" xfId="0" applyFont="1" applyFill="1" applyBorder="1" applyAlignment="1">
      <alignment horizontal="center"/>
    </xf>
    <xf numFmtId="0" fontId="4" fillId="2" borderId="3" xfId="0" applyFont="1" applyFill="1" applyBorder="1" applyAlignment="1">
      <alignment horizontal="center"/>
    </xf>
    <xf numFmtId="0" fontId="4" fillId="2" borderId="12" xfId="0" applyFont="1" applyFill="1" applyBorder="1" applyAlignment="1">
      <alignment horizontal="center"/>
    </xf>
    <xf numFmtId="37" fontId="2" fillId="0" borderId="2" xfId="0" applyNumberFormat="1" applyFont="1" applyBorder="1" applyAlignment="1">
      <alignment horizontal="center" vertical="center"/>
    </xf>
    <xf numFmtId="37" fontId="2" fillId="0" borderId="1" xfId="0" applyNumberFormat="1" applyFont="1" applyBorder="1" applyAlignment="1">
      <alignment horizontal="center" vertical="center"/>
    </xf>
    <xf numFmtId="0" fontId="1" fillId="0" borderId="11" xfId="0" applyFont="1" applyBorder="1" applyAlignment="1">
      <alignment horizontal="left" vertical="top" wrapText="1"/>
    </xf>
    <xf numFmtId="0" fontId="1" fillId="0" borderId="3" xfId="0" applyFont="1" applyBorder="1" applyAlignment="1">
      <alignment horizontal="left" vertical="top" wrapText="1"/>
    </xf>
    <xf numFmtId="0" fontId="1" fillId="0" borderId="12" xfId="0" applyFont="1" applyBorder="1" applyAlignment="1">
      <alignment horizontal="left" vertical="top" wrapText="1"/>
    </xf>
    <xf numFmtId="0" fontId="1" fillId="0" borderId="9" xfId="0" applyFont="1" applyBorder="1" applyAlignment="1">
      <alignment horizontal="left"/>
    </xf>
    <xf numFmtId="0" fontId="1" fillId="0" borderId="0" xfId="0" applyFont="1" applyBorder="1" applyAlignment="1">
      <alignment horizontal="left"/>
    </xf>
    <xf numFmtId="0" fontId="1" fillId="0" borderId="10" xfId="0" applyFont="1" applyBorder="1" applyAlignment="1">
      <alignment horizontal="left"/>
    </xf>
    <xf numFmtId="0" fontId="2" fillId="2" borderId="7" xfId="0" applyFont="1" applyFill="1" applyBorder="1" applyAlignment="1">
      <alignment horizontal="left"/>
    </xf>
    <xf numFmtId="0" fontId="2" fillId="2" borderId="1" xfId="0" applyFont="1" applyFill="1" applyBorder="1" applyAlignment="1">
      <alignment horizontal="left"/>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left"/>
    </xf>
    <xf numFmtId="0" fontId="2" fillId="0" borderId="3" xfId="0" applyFont="1" applyBorder="1" applyAlignment="1">
      <alignment horizontal="left"/>
    </xf>
    <xf numFmtId="0" fontId="2" fillId="0" borderId="5" xfId="0" applyFont="1" applyBorder="1" applyAlignment="1">
      <alignment horizontal="left"/>
    </xf>
    <xf numFmtId="0" fontId="4" fillId="2" borderId="11" xfId="0" applyFont="1" applyFill="1" applyBorder="1" applyAlignment="1">
      <alignment horizontal="left"/>
    </xf>
    <xf numFmtId="0" fontId="4" fillId="2" borderId="3" xfId="0" applyFont="1" applyFill="1" applyBorder="1" applyAlignment="1">
      <alignment horizontal="left"/>
    </xf>
    <xf numFmtId="0" fontId="4" fillId="2" borderId="12" xfId="0" applyFont="1" applyFill="1" applyBorder="1" applyAlignment="1">
      <alignment horizontal="left"/>
    </xf>
    <xf numFmtId="0" fontId="4" fillId="0" borderId="11" xfId="0" applyFont="1" applyFill="1" applyBorder="1" applyAlignment="1">
      <alignment horizontal="left"/>
    </xf>
    <xf numFmtId="0" fontId="4" fillId="0" borderId="3" xfId="0" applyFont="1" applyFill="1" applyBorder="1" applyAlignment="1">
      <alignment horizontal="left"/>
    </xf>
    <xf numFmtId="0" fontId="4" fillId="0" borderId="12" xfId="0" applyFont="1" applyFill="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0" fontId="1" fillId="0" borderId="6"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2" fillId="2" borderId="11" xfId="0" applyFont="1" applyFill="1" applyBorder="1" applyAlignment="1">
      <alignment horizontal="center"/>
    </xf>
    <xf numFmtId="0" fontId="2" fillId="2" borderId="3" xfId="0" applyFont="1" applyFill="1" applyBorder="1" applyAlignment="1">
      <alignment horizontal="center"/>
    </xf>
    <xf numFmtId="0" fontId="2" fillId="2" borderId="12" xfId="0" applyFont="1" applyFill="1" applyBorder="1" applyAlignment="1">
      <alignment horizontal="center"/>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horizontal="left"/>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49" fontId="1" fillId="0" borderId="0" xfId="0" applyNumberFormat="1" applyFont="1" applyAlignment="1">
      <alignment horizontal="left" vertical="top" wrapText="1"/>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0" xfId="0" applyFont="1" applyAlignment="1">
      <alignment horizontal="left"/>
    </xf>
    <xf numFmtId="49" fontId="1" fillId="0" borderId="11" xfId="0" applyNumberFormat="1" applyFont="1" applyBorder="1" applyAlignment="1">
      <alignment horizontal="center"/>
    </xf>
    <xf numFmtId="49" fontId="1" fillId="0" borderId="12" xfId="0" applyNumberFormat="1" applyFont="1" applyBorder="1" applyAlignment="1">
      <alignment horizontal="center"/>
    </xf>
    <xf numFmtId="43" fontId="2" fillId="2" borderId="11" xfId="0" applyNumberFormat="1" applyFont="1" applyFill="1" applyBorder="1" applyAlignment="1">
      <alignment horizontal="center"/>
    </xf>
    <xf numFmtId="43" fontId="2" fillId="2" borderId="12" xfId="0" applyNumberFormat="1" applyFont="1" applyFill="1" applyBorder="1" applyAlignment="1">
      <alignment horizontal="center"/>
    </xf>
    <xf numFmtId="43" fontId="1" fillId="0" borderId="11" xfId="0" applyNumberFormat="1" applyFont="1" applyBorder="1" applyAlignment="1">
      <alignment horizontal="center"/>
    </xf>
    <xf numFmtId="43" fontId="1" fillId="0" borderId="12" xfId="0" applyNumberFormat="1" applyFont="1" applyBorder="1" applyAlignment="1">
      <alignment horizontal="center"/>
    </xf>
    <xf numFmtId="49" fontId="1" fillId="0" borderId="11" xfId="0" applyNumberFormat="1" applyFont="1" applyBorder="1" applyAlignment="1">
      <alignment horizontal="left"/>
    </xf>
    <xf numFmtId="49" fontId="1" fillId="0" borderId="12" xfId="0" applyNumberFormat="1" applyFont="1" applyBorder="1" applyAlignment="1">
      <alignment horizontal="left"/>
    </xf>
    <xf numFmtId="49" fontId="2" fillId="2" borderId="5"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1" fillId="0" borderId="0" xfId="0" applyNumberFormat="1" applyFont="1" applyFill="1" applyAlignment="1">
      <alignment horizontal="left" vertical="top" wrapText="1"/>
    </xf>
    <xf numFmtId="49" fontId="1" fillId="0" borderId="11" xfId="0" applyNumberFormat="1" applyFont="1" applyFill="1" applyBorder="1" applyAlignment="1">
      <alignment horizontal="left"/>
    </xf>
    <xf numFmtId="49" fontId="1" fillId="0" borderId="12" xfId="0" applyNumberFormat="1" applyFont="1" applyFill="1" applyBorder="1" applyAlignment="1">
      <alignment horizontal="left"/>
    </xf>
    <xf numFmtId="49" fontId="2" fillId="2" borderId="11" xfId="0" applyNumberFormat="1" applyFont="1" applyFill="1" applyBorder="1" applyAlignment="1">
      <alignment horizontal="left"/>
    </xf>
    <xf numFmtId="49" fontId="2" fillId="2" borderId="3" xfId="0" applyNumberFormat="1" applyFont="1" applyFill="1" applyBorder="1" applyAlignment="1">
      <alignment horizontal="left"/>
    </xf>
    <xf numFmtId="49" fontId="2" fillId="2" borderId="12" xfId="0" applyNumberFormat="1" applyFont="1" applyFill="1" applyBorder="1" applyAlignment="1">
      <alignment horizontal="left"/>
    </xf>
    <xf numFmtId="0" fontId="1" fillId="0" borderId="0" xfId="0" applyFont="1" applyFill="1" applyAlignment="1">
      <alignment horizontal="left" vertical="top" wrapText="1"/>
    </xf>
    <xf numFmtId="0" fontId="2" fillId="2" borderId="4" xfId="0" applyFont="1" applyFill="1" applyBorder="1" applyAlignment="1">
      <alignment horizontal="left"/>
    </xf>
    <xf numFmtId="0" fontId="1" fillId="0" borderId="4" xfId="0" applyFont="1" applyBorder="1" applyAlignment="1">
      <alignment horizontal="left" vertical="top" wrapText="1"/>
    </xf>
    <xf numFmtId="49" fontId="2" fillId="0" borderId="11" xfId="0" applyNumberFormat="1" applyFont="1" applyFill="1" applyBorder="1" applyAlignment="1">
      <alignment horizontal="left"/>
    </xf>
    <xf numFmtId="49" fontId="2" fillId="0" borderId="3" xfId="0" applyNumberFormat="1" applyFont="1" applyFill="1" applyBorder="1" applyAlignment="1">
      <alignment horizontal="left"/>
    </xf>
    <xf numFmtId="49" fontId="2" fillId="0" borderId="12" xfId="0" applyNumberFormat="1" applyFont="1" applyFill="1" applyBorder="1" applyAlignment="1">
      <alignment horizontal="left"/>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Fill="1" applyAlignment="1">
      <alignment horizontal="left" vertical="top" wrapText="1"/>
    </xf>
    <xf numFmtId="49" fontId="1" fillId="0" borderId="4" xfId="0" applyNumberFormat="1" applyFont="1" applyBorder="1" applyAlignment="1">
      <alignment horizontal="left" vertical="top" wrapText="1"/>
    </xf>
    <xf numFmtId="49" fontId="2" fillId="2" borderId="9"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xf>
    <xf numFmtId="49" fontId="2" fillId="2" borderId="14" xfId="0" applyNumberFormat="1" applyFont="1" applyFill="1" applyBorder="1" applyAlignment="1">
      <alignment horizontal="center" vertical="center"/>
    </xf>
    <xf numFmtId="0" fontId="4" fillId="2" borderId="4" xfId="0" applyFont="1" applyFill="1" applyBorder="1" applyAlignment="1">
      <alignment horizontal="center" vertical="center"/>
    </xf>
    <xf numFmtId="0" fontId="1" fillId="2" borderId="3"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95250</xdr:colOff>
          <xdr:row>3</xdr:row>
          <xdr:rowOff>38100</xdr:rowOff>
        </xdr:from>
        <xdr:to>
          <xdr:col>4</xdr:col>
          <xdr:colOff>342900</xdr:colOff>
          <xdr:row>4</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xdr:row>
          <xdr:rowOff>152400</xdr:rowOff>
        </xdr:from>
        <xdr:to>
          <xdr:col>4</xdr:col>
          <xdr:colOff>342900</xdr:colOff>
          <xdr:row>5</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26</xdr:row>
          <xdr:rowOff>19050</xdr:rowOff>
        </xdr:from>
        <xdr:to>
          <xdr:col>1</xdr:col>
          <xdr:colOff>304800</xdr:colOff>
          <xdr:row>27</xdr:row>
          <xdr:rowOff>142875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27</xdr:row>
          <xdr:rowOff>133350</xdr:rowOff>
        </xdr:from>
        <xdr:to>
          <xdr:col>1</xdr:col>
          <xdr:colOff>304800</xdr:colOff>
          <xdr:row>27</xdr:row>
          <xdr:rowOff>314325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18</xdr:row>
          <xdr:rowOff>28575</xdr:rowOff>
        </xdr:from>
        <xdr:to>
          <xdr:col>10</xdr:col>
          <xdr:colOff>428625</xdr:colOff>
          <xdr:row>19</xdr:row>
          <xdr:rowOff>152400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19</xdr:row>
          <xdr:rowOff>114300</xdr:rowOff>
        </xdr:from>
        <xdr:to>
          <xdr:col>10</xdr:col>
          <xdr:colOff>428625</xdr:colOff>
          <xdr:row>20</xdr:row>
          <xdr:rowOff>133350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20</xdr:row>
          <xdr:rowOff>85725</xdr:rowOff>
        </xdr:from>
        <xdr:to>
          <xdr:col>10</xdr:col>
          <xdr:colOff>428625</xdr:colOff>
          <xdr:row>22</xdr:row>
          <xdr:rowOff>47625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47625</xdr:rowOff>
        </xdr:from>
        <xdr:to>
          <xdr:col>1</xdr:col>
          <xdr:colOff>304800</xdr:colOff>
          <xdr:row>20</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123825</xdr:rowOff>
        </xdr:from>
        <xdr:to>
          <xdr:col>1</xdr:col>
          <xdr:colOff>304800</xdr:colOff>
          <xdr:row>20</xdr:row>
          <xdr:rowOff>142875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AccountingElp@ttushc.edu%20(or%20attach%20form%20in%20the%20New%20Fund%20Request%20Syste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4"/>
  <sheetViews>
    <sheetView tabSelected="1" zoomScale="125" zoomScaleNormal="125" workbookViewId="0">
      <selection activeCell="B78" sqref="B78:C79"/>
    </sheetView>
  </sheetViews>
  <sheetFormatPr defaultColWidth="10" defaultRowHeight="12.75" x14ac:dyDescent="0.2"/>
  <cols>
    <col min="1" max="1" width="0.85546875" style="2" customWidth="1"/>
    <col min="2" max="2" width="4.7109375" style="2" customWidth="1"/>
    <col min="3" max="3" width="17.28515625" style="2" bestFit="1" customWidth="1"/>
    <col min="4" max="4" width="0.85546875" style="2" customWidth="1"/>
    <col min="5" max="5" width="9.7109375" style="2" customWidth="1"/>
    <col min="6" max="6" width="0.85546875" style="2" customWidth="1"/>
    <col min="7" max="7" width="9.7109375" style="2" customWidth="1"/>
    <col min="8" max="8" width="0.85546875" style="2" customWidth="1"/>
    <col min="9" max="9" width="9.7109375" style="2" customWidth="1"/>
    <col min="10" max="10" width="0.85546875" style="2" customWidth="1"/>
    <col min="11" max="12" width="9.7109375" style="2" customWidth="1"/>
    <col min="13" max="13" width="0.85546875" style="2" customWidth="1"/>
    <col min="14" max="14" width="9.7109375" style="2" customWidth="1"/>
    <col min="15" max="16" width="10.28515625" style="2" customWidth="1"/>
    <col min="17" max="17" width="10.7109375" style="2" customWidth="1"/>
    <col min="18" max="18" width="0.85546875" style="2" customWidth="1"/>
    <col min="19" max="16384" width="10" style="2"/>
  </cols>
  <sheetData>
    <row r="1" spans="1:18" ht="15.75" x14ac:dyDescent="0.25">
      <c r="A1" s="165" t="s">
        <v>249</v>
      </c>
      <c r="B1" s="166"/>
      <c r="C1" s="166"/>
      <c r="D1" s="166"/>
      <c r="E1" s="166"/>
      <c r="F1" s="166"/>
      <c r="G1" s="166"/>
      <c r="H1" s="166"/>
      <c r="I1" s="166"/>
      <c r="J1" s="166"/>
      <c r="K1" s="166"/>
      <c r="L1" s="166"/>
      <c r="M1" s="166"/>
      <c r="N1" s="166"/>
      <c r="O1" s="166"/>
      <c r="P1" s="166"/>
      <c r="Q1" s="166"/>
      <c r="R1" s="167"/>
    </row>
    <row r="2" spans="1:18" ht="15.75" x14ac:dyDescent="0.25">
      <c r="A2" s="168" t="s">
        <v>247</v>
      </c>
      <c r="B2" s="169"/>
      <c r="C2" s="169"/>
      <c r="D2" s="169"/>
      <c r="E2" s="169"/>
      <c r="F2" s="169"/>
      <c r="G2" s="169"/>
      <c r="H2" s="169"/>
      <c r="I2" s="169"/>
      <c r="J2" s="169"/>
      <c r="K2" s="169"/>
      <c r="L2" s="169"/>
      <c r="M2" s="169"/>
      <c r="N2" s="169"/>
      <c r="O2" s="169"/>
      <c r="P2" s="169"/>
      <c r="Q2" s="169"/>
      <c r="R2" s="170"/>
    </row>
    <row r="3" spans="1:18" ht="3.95" customHeight="1" x14ac:dyDescent="0.2">
      <c r="A3" s="171"/>
      <c r="B3" s="171"/>
      <c r="C3" s="171"/>
      <c r="D3" s="171"/>
      <c r="E3" s="171"/>
      <c r="F3" s="171"/>
      <c r="G3" s="171"/>
      <c r="H3" s="171"/>
      <c r="I3" s="171"/>
      <c r="J3" s="171"/>
      <c r="K3" s="171"/>
      <c r="L3" s="171"/>
      <c r="M3" s="171"/>
      <c r="N3" s="171"/>
      <c r="O3" s="171"/>
      <c r="P3" s="171"/>
      <c r="Q3" s="171"/>
      <c r="R3" s="171"/>
    </row>
    <row r="4" spans="1:18" ht="12.75" customHeight="1" x14ac:dyDescent="0.2">
      <c r="A4" s="172" t="s">
        <v>15</v>
      </c>
      <c r="B4" s="173"/>
      <c r="C4" s="173"/>
      <c r="D4" s="173"/>
      <c r="E4" s="173"/>
      <c r="F4" s="173"/>
      <c r="G4" s="173"/>
      <c r="H4" s="173"/>
      <c r="I4" s="173"/>
      <c r="J4" s="173"/>
      <c r="K4" s="173"/>
      <c r="L4" s="173"/>
      <c r="M4" s="173"/>
      <c r="N4" s="173"/>
      <c r="O4" s="173"/>
      <c r="P4" s="173"/>
      <c r="Q4" s="173"/>
      <c r="R4" s="174"/>
    </row>
    <row r="5" spans="1:18" x14ac:dyDescent="0.2">
      <c r="A5" s="11"/>
      <c r="B5" s="160" t="s">
        <v>0</v>
      </c>
      <c r="C5" s="160"/>
      <c r="D5" s="3"/>
      <c r="E5" s="20"/>
      <c r="F5" s="3"/>
      <c r="G5" s="134" t="s">
        <v>25</v>
      </c>
      <c r="H5" s="134"/>
      <c r="I5" s="134"/>
      <c r="J5" s="134"/>
      <c r="K5" s="134"/>
      <c r="L5" s="134"/>
      <c r="M5" s="134"/>
      <c r="N5" s="134"/>
      <c r="O5" s="134"/>
      <c r="P5" s="134"/>
      <c r="Q5" s="134"/>
      <c r="R5" s="12"/>
    </row>
    <row r="6" spans="1:18" x14ac:dyDescent="0.2">
      <c r="A6" s="11"/>
      <c r="B6" s="134"/>
      <c r="C6" s="134"/>
      <c r="D6" s="3"/>
      <c r="E6" s="3"/>
      <c r="F6" s="3"/>
      <c r="G6" s="5" t="s">
        <v>36</v>
      </c>
      <c r="H6" s="5"/>
      <c r="I6" s="134" t="s">
        <v>37</v>
      </c>
      <c r="J6" s="134"/>
      <c r="K6" s="134"/>
      <c r="L6" s="134"/>
      <c r="M6" s="134"/>
      <c r="N6" s="134"/>
      <c r="O6" s="134"/>
      <c r="P6" s="134"/>
      <c r="Q6" s="134"/>
      <c r="R6" s="12"/>
    </row>
    <row r="7" spans="1:18" ht="3.95" customHeight="1" x14ac:dyDescent="0.2">
      <c r="A7" s="11"/>
      <c r="B7" s="134"/>
      <c r="C7" s="134"/>
      <c r="D7" s="134"/>
      <c r="E7" s="134"/>
      <c r="F7" s="134"/>
      <c r="G7" s="134"/>
      <c r="H7" s="134"/>
      <c r="I7" s="134"/>
      <c r="J7" s="134"/>
      <c r="K7" s="134"/>
      <c r="L7" s="134"/>
      <c r="M7" s="134"/>
      <c r="N7" s="134"/>
      <c r="O7" s="134"/>
      <c r="P7" s="134"/>
      <c r="Q7" s="134"/>
      <c r="R7" s="12"/>
    </row>
    <row r="8" spans="1:18" x14ac:dyDescent="0.2">
      <c r="A8" s="11"/>
      <c r="B8" s="160" t="s">
        <v>85</v>
      </c>
      <c r="C8" s="160"/>
      <c r="D8" s="3"/>
      <c r="E8" s="21"/>
      <c r="F8" s="114" t="s">
        <v>10</v>
      </c>
      <c r="G8" s="21"/>
      <c r="H8" s="114" t="s">
        <v>10</v>
      </c>
      <c r="I8" s="21"/>
      <c r="J8" s="3"/>
      <c r="K8" s="134" t="s">
        <v>12</v>
      </c>
      <c r="L8" s="134"/>
      <c r="M8" s="134"/>
      <c r="N8" s="134"/>
      <c r="O8" s="134"/>
      <c r="P8" s="134"/>
      <c r="Q8" s="134"/>
      <c r="R8" s="12"/>
    </row>
    <row r="9" spans="1:18" ht="3.95" customHeight="1" x14ac:dyDescent="0.2">
      <c r="A9" s="11"/>
      <c r="B9" s="134"/>
      <c r="C9" s="134"/>
      <c r="D9" s="134"/>
      <c r="E9" s="134"/>
      <c r="F9" s="134"/>
      <c r="G9" s="134"/>
      <c r="H9" s="134"/>
      <c r="I9" s="134"/>
      <c r="J9" s="134"/>
      <c r="K9" s="134"/>
      <c r="L9" s="134"/>
      <c r="M9" s="134"/>
      <c r="N9" s="134"/>
      <c r="O9" s="134"/>
      <c r="P9" s="134"/>
      <c r="Q9" s="134"/>
      <c r="R9" s="12"/>
    </row>
    <row r="10" spans="1:18" x14ac:dyDescent="0.2">
      <c r="A10" s="11"/>
      <c r="B10" s="6" t="s">
        <v>1</v>
      </c>
      <c r="C10" s="3"/>
      <c r="D10" s="3"/>
      <c r="E10" s="153"/>
      <c r="F10" s="153"/>
      <c r="G10" s="153"/>
      <c r="H10" s="153"/>
      <c r="I10" s="153"/>
      <c r="J10" s="153"/>
      <c r="K10" s="153"/>
      <c r="L10" s="153"/>
      <c r="M10" s="153"/>
      <c r="N10" s="153"/>
      <c r="O10" s="153"/>
      <c r="P10" s="153"/>
      <c r="Q10" s="153"/>
      <c r="R10" s="12"/>
    </row>
    <row r="11" spans="1:18" ht="3.95" customHeight="1" x14ac:dyDescent="0.2">
      <c r="A11" s="11"/>
      <c r="B11" s="134"/>
      <c r="C11" s="134"/>
      <c r="D11" s="134"/>
      <c r="E11" s="134"/>
      <c r="F11" s="134"/>
      <c r="G11" s="134"/>
      <c r="H11" s="134"/>
      <c r="I11" s="134"/>
      <c r="J11" s="134"/>
      <c r="K11" s="134"/>
      <c r="L11" s="134"/>
      <c r="M11" s="134"/>
      <c r="N11" s="134"/>
      <c r="O11" s="134"/>
      <c r="P11" s="134"/>
      <c r="Q11" s="134"/>
      <c r="R11" s="12"/>
    </row>
    <row r="12" spans="1:18" x14ac:dyDescent="0.2">
      <c r="A12" s="11"/>
      <c r="B12" s="160" t="s">
        <v>2</v>
      </c>
      <c r="C12" s="160"/>
      <c r="D12" s="3"/>
      <c r="E12" s="156"/>
      <c r="F12" s="156"/>
      <c r="G12" s="156"/>
      <c r="H12" s="156"/>
      <c r="I12" s="156"/>
      <c r="J12" s="3"/>
      <c r="K12" s="157" t="s">
        <v>3</v>
      </c>
      <c r="L12" s="157"/>
      <c r="M12" s="3"/>
      <c r="N12" s="155"/>
      <c r="O12" s="155"/>
      <c r="P12" s="155"/>
      <c r="Q12" s="155"/>
      <c r="R12" s="12"/>
    </row>
    <row r="13" spans="1:18" ht="3.95" customHeight="1" x14ac:dyDescent="0.2">
      <c r="A13" s="11"/>
      <c r="B13" s="134"/>
      <c r="C13" s="134"/>
      <c r="D13" s="134"/>
      <c r="E13" s="134"/>
      <c r="F13" s="134"/>
      <c r="G13" s="134"/>
      <c r="H13" s="134"/>
      <c r="I13" s="134"/>
      <c r="J13" s="134"/>
      <c r="K13" s="134"/>
      <c r="L13" s="134"/>
      <c r="M13" s="134"/>
      <c r="N13" s="134"/>
      <c r="O13" s="134"/>
      <c r="P13" s="134"/>
      <c r="Q13" s="134"/>
      <c r="R13" s="12"/>
    </row>
    <row r="14" spans="1:18" x14ac:dyDescent="0.2">
      <c r="A14" s="11"/>
      <c r="B14" s="160" t="s">
        <v>4</v>
      </c>
      <c r="C14" s="160"/>
      <c r="D14" s="160"/>
      <c r="E14" s="160"/>
      <c r="F14" s="160"/>
      <c r="G14" s="160"/>
      <c r="H14" s="153"/>
      <c r="I14" s="153"/>
      <c r="J14" s="153"/>
      <c r="K14" s="153"/>
      <c r="L14" s="153"/>
      <c r="M14" s="153"/>
      <c r="N14" s="153"/>
      <c r="O14" s="153"/>
      <c r="P14" s="153"/>
      <c r="Q14" s="153"/>
      <c r="R14" s="12"/>
    </row>
    <row r="15" spans="1:18" x14ac:dyDescent="0.2">
      <c r="A15" s="11"/>
      <c r="B15" s="153"/>
      <c r="C15" s="153"/>
      <c r="D15" s="153"/>
      <c r="E15" s="153"/>
      <c r="F15" s="153"/>
      <c r="G15" s="153"/>
      <c r="H15" s="154"/>
      <c r="I15" s="154"/>
      <c r="J15" s="154"/>
      <c r="K15" s="154"/>
      <c r="L15" s="154"/>
      <c r="M15" s="154"/>
      <c r="N15" s="154"/>
      <c r="O15" s="154"/>
      <c r="P15" s="154"/>
      <c r="Q15" s="154"/>
      <c r="R15" s="12"/>
    </row>
    <row r="16" spans="1:18" ht="3.95" customHeight="1" x14ac:dyDescent="0.2">
      <c r="A16" s="11"/>
      <c r="B16" s="162"/>
      <c r="C16" s="162"/>
      <c r="D16" s="162"/>
      <c r="E16" s="162"/>
      <c r="F16" s="162"/>
      <c r="G16" s="162"/>
      <c r="H16" s="162"/>
      <c r="I16" s="162"/>
      <c r="J16" s="162"/>
      <c r="K16" s="162"/>
      <c r="L16" s="162"/>
      <c r="M16" s="162"/>
      <c r="N16" s="162"/>
      <c r="O16" s="162"/>
      <c r="P16" s="162"/>
      <c r="Q16" s="162"/>
      <c r="R16" s="12"/>
    </row>
    <row r="17" spans="1:18" x14ac:dyDescent="0.2">
      <c r="A17" s="11"/>
      <c r="B17" s="160" t="s">
        <v>34</v>
      </c>
      <c r="C17" s="160"/>
      <c r="D17" s="3"/>
      <c r="E17" s="21"/>
      <c r="F17" s="115" t="s">
        <v>10</v>
      </c>
      <c r="G17" s="21"/>
      <c r="H17" s="115" t="s">
        <v>10</v>
      </c>
      <c r="I17" s="21"/>
      <c r="J17" s="3"/>
      <c r="K17" s="161" t="s">
        <v>35</v>
      </c>
      <c r="L17" s="161"/>
      <c r="M17" s="161"/>
      <c r="N17" s="161"/>
      <c r="O17" s="161"/>
      <c r="P17" s="161"/>
      <c r="Q17" s="161"/>
      <c r="R17" s="12"/>
    </row>
    <row r="18" spans="1:18" ht="3.95" customHeight="1" x14ac:dyDescent="0.2">
      <c r="A18" s="13"/>
      <c r="B18" s="135"/>
      <c r="C18" s="135"/>
      <c r="D18" s="135"/>
      <c r="E18" s="135"/>
      <c r="F18" s="135"/>
      <c r="G18" s="135"/>
      <c r="H18" s="135"/>
      <c r="I18" s="135"/>
      <c r="J18" s="135"/>
      <c r="K18" s="135"/>
      <c r="L18" s="135"/>
      <c r="M18" s="135"/>
      <c r="N18" s="135"/>
      <c r="O18" s="135"/>
      <c r="P18" s="135"/>
      <c r="Q18" s="135"/>
      <c r="R18" s="14"/>
    </row>
    <row r="19" spans="1:18" ht="3.95" customHeight="1" x14ac:dyDescent="0.2">
      <c r="A19" s="3"/>
      <c r="B19" s="134"/>
      <c r="C19" s="134"/>
      <c r="D19" s="134"/>
      <c r="E19" s="134"/>
      <c r="F19" s="134"/>
      <c r="G19" s="134"/>
      <c r="H19" s="134"/>
      <c r="I19" s="134"/>
      <c r="J19" s="134"/>
      <c r="K19" s="134"/>
      <c r="L19" s="134"/>
      <c r="M19" s="134"/>
      <c r="N19" s="134"/>
      <c r="O19" s="134"/>
      <c r="P19" s="134"/>
      <c r="Q19" s="134"/>
      <c r="R19" s="3"/>
    </row>
    <row r="20" spans="1:18" x14ac:dyDescent="0.2">
      <c r="A20" s="172" t="s">
        <v>16</v>
      </c>
      <c r="B20" s="173"/>
      <c r="C20" s="173"/>
      <c r="D20" s="173"/>
      <c r="E20" s="173"/>
      <c r="F20" s="173"/>
      <c r="G20" s="173"/>
      <c r="H20" s="173"/>
      <c r="I20" s="173"/>
      <c r="J20" s="173"/>
      <c r="K20" s="173"/>
      <c r="L20" s="173"/>
      <c r="M20" s="173"/>
      <c r="N20" s="173"/>
      <c r="O20" s="173"/>
      <c r="P20" s="173"/>
      <c r="Q20" s="173"/>
      <c r="R20" s="174"/>
    </row>
    <row r="21" spans="1:18" x14ac:dyDescent="0.2">
      <c r="A21" s="11"/>
      <c r="B21" s="160" t="s">
        <v>17</v>
      </c>
      <c r="C21" s="160"/>
      <c r="D21" s="3"/>
      <c r="E21" s="156"/>
      <c r="F21" s="156"/>
      <c r="G21" s="156"/>
      <c r="H21" s="156"/>
      <c r="I21" s="156"/>
      <c r="J21" s="3"/>
      <c r="K21" s="6" t="s">
        <v>3</v>
      </c>
      <c r="L21" s="6"/>
      <c r="M21" s="3"/>
      <c r="N21" s="155"/>
      <c r="O21" s="155"/>
      <c r="P21" s="155"/>
      <c r="Q21" s="155"/>
      <c r="R21" s="12"/>
    </row>
    <row r="22" spans="1:18" ht="3.95" customHeight="1" x14ac:dyDescent="0.2">
      <c r="A22" s="11"/>
      <c r="B22" s="134"/>
      <c r="C22" s="134"/>
      <c r="D22" s="134"/>
      <c r="E22" s="134"/>
      <c r="F22" s="134"/>
      <c r="G22" s="134"/>
      <c r="H22" s="134"/>
      <c r="I22" s="134"/>
      <c r="J22" s="134"/>
      <c r="K22" s="134"/>
      <c r="L22" s="134"/>
      <c r="M22" s="134"/>
      <c r="N22" s="134"/>
      <c r="O22" s="134"/>
      <c r="P22" s="134"/>
      <c r="Q22" s="134"/>
      <c r="R22" s="12"/>
    </row>
    <row r="23" spans="1:18" x14ac:dyDescent="0.2">
      <c r="A23" s="11"/>
      <c r="B23" s="138" t="s">
        <v>9</v>
      </c>
      <c r="C23" s="138"/>
      <c r="D23" s="138"/>
      <c r="E23" s="138"/>
      <c r="F23" s="138"/>
      <c r="G23" s="138"/>
      <c r="H23" s="138"/>
      <c r="I23" s="138"/>
      <c r="J23" s="5"/>
      <c r="K23" s="138" t="s">
        <v>5</v>
      </c>
      <c r="L23" s="138"/>
      <c r="M23" s="138"/>
      <c r="N23" s="138"/>
      <c r="O23" s="138"/>
      <c r="P23" s="138"/>
      <c r="Q23" s="138"/>
      <c r="R23" s="12"/>
    </row>
    <row r="24" spans="1:18" x14ac:dyDescent="0.2">
      <c r="A24" s="11"/>
      <c r="B24" s="3"/>
      <c r="C24" s="163" t="s">
        <v>252</v>
      </c>
      <c r="D24" s="163"/>
      <c r="E24" s="163"/>
      <c r="F24" s="163"/>
      <c r="G24" s="163"/>
      <c r="H24" s="163"/>
      <c r="I24" s="163"/>
      <c r="J24" s="3"/>
      <c r="K24" s="158"/>
      <c r="L24" s="158"/>
      <c r="M24" s="3"/>
      <c r="N24" s="45" t="s">
        <v>6</v>
      </c>
      <c r="O24" s="163"/>
      <c r="P24" s="163"/>
      <c r="Q24" s="163"/>
      <c r="R24" s="12"/>
    </row>
    <row r="25" spans="1:18" x14ac:dyDescent="0.2">
      <c r="A25" s="11"/>
      <c r="B25" s="3"/>
      <c r="C25" s="134" t="s">
        <v>20</v>
      </c>
      <c r="D25" s="134"/>
      <c r="E25" s="134"/>
      <c r="F25" s="134"/>
      <c r="G25" s="134"/>
      <c r="H25" s="134"/>
      <c r="I25" s="134"/>
      <c r="J25" s="3"/>
      <c r="K25" s="159"/>
      <c r="L25" s="159"/>
      <c r="M25" s="3"/>
      <c r="N25" s="5" t="s">
        <v>7</v>
      </c>
      <c r="O25" s="134"/>
      <c r="P25" s="134"/>
      <c r="Q25" s="134"/>
      <c r="R25" s="12"/>
    </row>
    <row r="26" spans="1:18" x14ac:dyDescent="0.2">
      <c r="A26" s="11"/>
      <c r="B26" s="7" t="s">
        <v>11</v>
      </c>
      <c r="C26" s="7"/>
      <c r="D26" s="5"/>
      <c r="E26" s="152"/>
      <c r="F26" s="152"/>
      <c r="G26" s="152"/>
      <c r="H26" s="5"/>
      <c r="I26" s="5"/>
      <c r="J26" s="3"/>
      <c r="K26" s="159"/>
      <c r="L26" s="159"/>
      <c r="M26" s="3"/>
      <c r="N26" s="5" t="s">
        <v>8</v>
      </c>
      <c r="O26" s="135"/>
      <c r="P26" s="135"/>
      <c r="Q26" s="135"/>
      <c r="R26" s="12"/>
    </row>
    <row r="27" spans="1:18" ht="3.95" customHeight="1" x14ac:dyDescent="0.2">
      <c r="A27" s="11"/>
      <c r="B27" s="134"/>
      <c r="C27" s="134"/>
      <c r="D27" s="134"/>
      <c r="E27" s="134"/>
      <c r="F27" s="134"/>
      <c r="G27" s="134"/>
      <c r="H27" s="134"/>
      <c r="I27" s="134"/>
      <c r="J27" s="134"/>
      <c r="K27" s="134"/>
      <c r="L27" s="134"/>
      <c r="M27" s="134"/>
      <c r="N27" s="134"/>
      <c r="O27" s="134"/>
      <c r="P27" s="134"/>
      <c r="Q27" s="134"/>
      <c r="R27" s="12"/>
    </row>
    <row r="28" spans="1:18" ht="24.75" customHeight="1" x14ac:dyDescent="0.2">
      <c r="A28" s="11"/>
      <c r="B28" s="140" t="s">
        <v>19</v>
      </c>
      <c r="C28" s="141"/>
      <c r="D28" s="141"/>
      <c r="E28" s="141"/>
      <c r="F28" s="141"/>
      <c r="G28" s="141"/>
      <c r="H28" s="141"/>
      <c r="I28" s="141"/>
      <c r="J28" s="141"/>
      <c r="K28" s="141"/>
      <c r="L28" s="141"/>
      <c r="M28" s="141"/>
      <c r="N28" s="141"/>
      <c r="O28" s="141"/>
      <c r="P28" s="141"/>
      <c r="Q28" s="142"/>
      <c r="R28" s="12"/>
    </row>
    <row r="29" spans="1:18" ht="13.5" customHeight="1" x14ac:dyDescent="0.2">
      <c r="A29" s="11"/>
      <c r="B29" s="143" t="s">
        <v>18</v>
      </c>
      <c r="C29" s="144"/>
      <c r="D29" s="144"/>
      <c r="E29" s="144"/>
      <c r="F29" s="144"/>
      <c r="G29" s="144"/>
      <c r="H29" s="144"/>
      <c r="I29" s="144"/>
      <c r="J29" s="144"/>
      <c r="K29" s="144"/>
      <c r="L29" s="144"/>
      <c r="M29" s="144"/>
      <c r="N29" s="144"/>
      <c r="O29" s="144"/>
      <c r="P29" s="144"/>
      <c r="Q29" s="145"/>
      <c r="R29" s="12"/>
    </row>
    <row r="30" spans="1:18" ht="3.95" customHeight="1" x14ac:dyDescent="0.2">
      <c r="A30" s="11"/>
      <c r="B30" s="179"/>
      <c r="C30" s="179"/>
      <c r="D30" s="179"/>
      <c r="E30" s="179"/>
      <c r="F30" s="179"/>
      <c r="G30" s="179"/>
      <c r="H30" s="179"/>
      <c r="I30" s="179"/>
      <c r="J30" s="179"/>
      <c r="K30" s="179"/>
      <c r="L30" s="179"/>
      <c r="M30" s="179"/>
      <c r="N30" s="179"/>
      <c r="O30" s="179"/>
      <c r="P30" s="179"/>
      <c r="Q30" s="179"/>
      <c r="R30" s="12"/>
    </row>
    <row r="31" spans="1:18" x14ac:dyDescent="0.2">
      <c r="A31" s="11"/>
      <c r="B31" s="138" t="s">
        <v>21</v>
      </c>
      <c r="C31" s="138"/>
      <c r="D31" s="138"/>
      <c r="E31" s="138"/>
      <c r="F31" s="138"/>
      <c r="G31" s="138"/>
      <c r="H31" s="138"/>
      <c r="I31" s="138"/>
      <c r="J31" s="138"/>
      <c r="K31" s="138"/>
      <c r="L31" s="138"/>
      <c r="M31" s="138"/>
      <c r="N31" s="138"/>
      <c r="O31" s="138"/>
      <c r="P31" s="138"/>
      <c r="Q31" s="138"/>
      <c r="R31" s="12"/>
    </row>
    <row r="32" spans="1:18" ht="3.95" customHeight="1" x14ac:dyDescent="0.2">
      <c r="A32" s="11"/>
      <c r="B32" s="139"/>
      <c r="C32" s="139"/>
      <c r="D32" s="139"/>
      <c r="E32" s="139"/>
      <c r="F32" s="139"/>
      <c r="G32" s="139"/>
      <c r="H32" s="139"/>
      <c r="I32" s="139"/>
      <c r="J32" s="139"/>
      <c r="K32" s="139"/>
      <c r="L32" s="139"/>
      <c r="M32" s="139"/>
      <c r="N32" s="139"/>
      <c r="O32" s="139"/>
      <c r="P32" s="139"/>
      <c r="Q32" s="139"/>
      <c r="R32" s="12"/>
    </row>
    <row r="33" spans="1:18" x14ac:dyDescent="0.2">
      <c r="A33" s="11"/>
      <c r="B33" s="4"/>
      <c r="C33" s="4" t="s">
        <v>115</v>
      </c>
      <c r="D33" s="4"/>
      <c r="E33" s="15" t="s">
        <v>155</v>
      </c>
      <c r="F33" s="4"/>
      <c r="G33" s="175" t="s">
        <v>156</v>
      </c>
      <c r="H33" s="176"/>
      <c r="I33" s="15" t="s">
        <v>13</v>
      </c>
      <c r="J33" s="4"/>
      <c r="K33" s="136" t="s">
        <v>167</v>
      </c>
      <c r="L33" s="137"/>
      <c r="M33" s="4"/>
      <c r="N33" s="134"/>
      <c r="O33" s="134"/>
      <c r="P33" s="134"/>
      <c r="Q33" s="134"/>
      <c r="R33" s="12"/>
    </row>
    <row r="34" spans="1:18" ht="3.95" customHeight="1" x14ac:dyDescent="0.2">
      <c r="A34" s="11"/>
      <c r="B34" s="134"/>
      <c r="C34" s="134"/>
      <c r="D34" s="134"/>
      <c r="E34" s="134"/>
      <c r="F34" s="134"/>
      <c r="G34" s="134"/>
      <c r="H34" s="134"/>
      <c r="I34" s="134"/>
      <c r="J34" s="134"/>
      <c r="K34" s="134"/>
      <c r="L34" s="134"/>
      <c r="M34" s="134"/>
      <c r="N34" s="134"/>
      <c r="O34" s="134"/>
      <c r="P34" s="134"/>
      <c r="Q34" s="134"/>
      <c r="R34" s="12"/>
    </row>
    <row r="35" spans="1:18" x14ac:dyDescent="0.2">
      <c r="A35" s="11"/>
      <c r="B35" s="4"/>
      <c r="C35" s="4" t="s">
        <v>114</v>
      </c>
      <c r="D35" s="4"/>
      <c r="E35" s="15" t="s">
        <v>155</v>
      </c>
      <c r="F35" s="4"/>
      <c r="G35" s="175"/>
      <c r="H35" s="176"/>
      <c r="I35" s="15" t="s">
        <v>13</v>
      </c>
      <c r="J35" s="4"/>
      <c r="K35" s="136" t="s">
        <v>33</v>
      </c>
      <c r="L35" s="137"/>
      <c r="M35" s="4"/>
      <c r="N35" s="134" t="s">
        <v>14</v>
      </c>
      <c r="O35" s="134"/>
      <c r="P35" s="134"/>
      <c r="Q35" s="134"/>
      <c r="R35" s="12"/>
    </row>
    <row r="36" spans="1:18" ht="3.95" customHeight="1" x14ac:dyDescent="0.2">
      <c r="A36" s="11"/>
      <c r="B36" s="134"/>
      <c r="C36" s="134"/>
      <c r="D36" s="134"/>
      <c r="E36" s="134"/>
      <c r="F36" s="134"/>
      <c r="G36" s="134"/>
      <c r="H36" s="134"/>
      <c r="I36" s="134"/>
      <c r="J36" s="134"/>
      <c r="K36" s="134"/>
      <c r="L36" s="134"/>
      <c r="M36" s="134"/>
      <c r="N36" s="134"/>
      <c r="O36" s="134"/>
      <c r="P36" s="134"/>
      <c r="Q36" s="134"/>
      <c r="R36" s="12"/>
    </row>
    <row r="37" spans="1:18" ht="12.75" customHeight="1" x14ac:dyDescent="0.2">
      <c r="A37" s="11"/>
      <c r="B37" s="135" t="s">
        <v>116</v>
      </c>
      <c r="C37" s="135"/>
      <c r="D37" s="135"/>
      <c r="E37" s="135"/>
      <c r="F37" s="135"/>
      <c r="G37" s="135"/>
      <c r="H37" s="135"/>
      <c r="I37" s="135"/>
      <c r="J37" s="135"/>
      <c r="K37" s="135"/>
      <c r="L37" s="135"/>
      <c r="M37" s="135"/>
      <c r="N37" s="135"/>
      <c r="O37" s="135"/>
      <c r="P37" s="135"/>
      <c r="Q37" s="135"/>
      <c r="R37" s="12"/>
    </row>
    <row r="38" spans="1:18" x14ac:dyDescent="0.2">
      <c r="A38" s="11"/>
      <c r="B38" s="135"/>
      <c r="C38" s="135"/>
      <c r="D38" s="135"/>
      <c r="E38" s="135"/>
      <c r="F38" s="135"/>
      <c r="G38" s="135"/>
      <c r="H38" s="135"/>
      <c r="I38" s="135"/>
      <c r="J38" s="135"/>
      <c r="K38" s="135"/>
      <c r="L38" s="135"/>
      <c r="M38" s="135"/>
      <c r="N38" s="135"/>
      <c r="O38" s="135"/>
      <c r="P38" s="135"/>
      <c r="Q38" s="135"/>
      <c r="R38" s="12"/>
    </row>
    <row r="39" spans="1:18" ht="3.95" customHeight="1" x14ac:dyDescent="0.2">
      <c r="A39" s="11"/>
      <c r="B39" s="134"/>
      <c r="C39" s="134"/>
      <c r="D39" s="134"/>
      <c r="E39" s="134"/>
      <c r="F39" s="134"/>
      <c r="G39" s="134"/>
      <c r="H39" s="134"/>
      <c r="I39" s="134"/>
      <c r="J39" s="134"/>
      <c r="K39" s="134"/>
      <c r="L39" s="134"/>
      <c r="M39" s="134"/>
      <c r="N39" s="134"/>
      <c r="O39" s="134"/>
      <c r="P39" s="134"/>
      <c r="Q39" s="134"/>
      <c r="R39" s="12"/>
    </row>
    <row r="40" spans="1:18" x14ac:dyDescent="0.2">
      <c r="A40" s="11"/>
      <c r="B40" s="146" t="s">
        <v>168</v>
      </c>
      <c r="C40" s="147"/>
      <c r="D40" s="124" t="s">
        <v>73</v>
      </c>
      <c r="E40" s="125"/>
      <c r="F40" s="133" t="s">
        <v>170</v>
      </c>
      <c r="G40" s="133"/>
      <c r="H40" s="133"/>
      <c r="I40" s="133"/>
      <c r="J40" s="133"/>
      <c r="K40" s="133"/>
      <c r="L40" s="133"/>
      <c r="M40" s="133"/>
      <c r="N40" s="133"/>
      <c r="O40" s="133"/>
      <c r="P40" s="46" t="s">
        <v>243</v>
      </c>
      <c r="Q40" s="46" t="s">
        <v>244</v>
      </c>
      <c r="R40" s="12"/>
    </row>
    <row r="41" spans="1:18" x14ac:dyDescent="0.2">
      <c r="A41" s="11"/>
      <c r="B41" s="148"/>
      <c r="C41" s="149"/>
      <c r="D41" s="126" t="s">
        <v>174</v>
      </c>
      <c r="E41" s="127"/>
      <c r="F41" s="133" t="s">
        <v>210</v>
      </c>
      <c r="G41" s="133"/>
      <c r="H41" s="133" t="s">
        <v>223</v>
      </c>
      <c r="I41" s="133"/>
      <c r="J41" s="133" t="s">
        <v>171</v>
      </c>
      <c r="K41" s="133"/>
      <c r="L41" s="67" t="s">
        <v>154</v>
      </c>
      <c r="M41" s="133" t="s">
        <v>172</v>
      </c>
      <c r="N41" s="133"/>
      <c r="O41" s="67" t="s">
        <v>150</v>
      </c>
      <c r="P41" s="112" t="s">
        <v>169</v>
      </c>
      <c r="Q41" s="47" t="s">
        <v>169</v>
      </c>
      <c r="R41" s="12"/>
    </row>
    <row r="42" spans="1:18" x14ac:dyDescent="0.2">
      <c r="A42" s="11"/>
      <c r="B42" s="150"/>
      <c r="C42" s="151"/>
      <c r="D42" s="128" t="s">
        <v>175</v>
      </c>
      <c r="E42" s="129"/>
      <c r="F42" s="133" t="s">
        <v>147</v>
      </c>
      <c r="G42" s="133"/>
      <c r="H42" s="133" t="s">
        <v>153</v>
      </c>
      <c r="I42" s="133"/>
      <c r="J42" s="133" t="s">
        <v>148</v>
      </c>
      <c r="K42" s="133"/>
      <c r="L42" s="67" t="s">
        <v>149</v>
      </c>
      <c r="M42" s="133" t="s">
        <v>173</v>
      </c>
      <c r="N42" s="133"/>
      <c r="O42" s="67" t="s">
        <v>151</v>
      </c>
      <c r="P42" s="108" t="s">
        <v>211</v>
      </c>
      <c r="Q42" s="48" t="s">
        <v>211</v>
      </c>
      <c r="R42" s="12"/>
    </row>
    <row r="43" spans="1:18" x14ac:dyDescent="0.2">
      <c r="A43" s="11"/>
      <c r="B43" s="131" t="s">
        <v>176</v>
      </c>
      <c r="C43" s="131"/>
      <c r="D43" s="130">
        <f>'Personnel &amp; Fringe'!D78</f>
        <v>3500</v>
      </c>
      <c r="E43" s="130"/>
      <c r="F43" s="132">
        <f>'Personnel &amp; Fringe'!E78</f>
        <v>25</v>
      </c>
      <c r="G43" s="132"/>
      <c r="H43" s="132">
        <f>'Direct Materials'!M31</f>
        <v>82.4</v>
      </c>
      <c r="I43" s="132"/>
      <c r="J43" s="132">
        <f>'Indirect Costs-Equipment Use'!G47</f>
        <v>1.05</v>
      </c>
      <c r="K43" s="132"/>
      <c r="L43" s="49">
        <f>'Direct &amp; Indirect Costs-Other'!E27</f>
        <v>1.43</v>
      </c>
      <c r="M43" s="132">
        <f>'Direct &amp; Indirect Costs-Other'!E55</f>
        <v>5.82</v>
      </c>
      <c r="N43" s="132"/>
      <c r="O43" s="50">
        <f>'Prior Period'!F32</f>
        <v>-1.54</v>
      </c>
      <c r="P43" s="116">
        <f>SUM(F43:O43)</f>
        <v>114.16000000000001</v>
      </c>
      <c r="Q43" s="58">
        <v>115</v>
      </c>
      <c r="R43" s="12"/>
    </row>
    <row r="44" spans="1:18" x14ac:dyDescent="0.2">
      <c r="A44" s="11"/>
      <c r="B44" s="131" t="s">
        <v>177</v>
      </c>
      <c r="C44" s="131"/>
      <c r="D44" s="130">
        <f>'Personnel &amp; Fringe'!D79</f>
        <v>2600</v>
      </c>
      <c r="E44" s="130"/>
      <c r="F44" s="132">
        <f>'Personnel &amp; Fringe'!E79</f>
        <v>23</v>
      </c>
      <c r="G44" s="132"/>
      <c r="H44" s="132">
        <f>'Direct Materials'!M32</f>
        <v>25.15</v>
      </c>
      <c r="I44" s="132"/>
      <c r="J44" s="132">
        <f>'Indirect Costs-Equipment Use'!G47</f>
        <v>1.05</v>
      </c>
      <c r="K44" s="132"/>
      <c r="L44" s="49">
        <f>'Direct &amp; Indirect Costs-Other'!E28</f>
        <v>0.08</v>
      </c>
      <c r="M44" s="132">
        <f>'Direct &amp; Indirect Costs-Other'!E55</f>
        <v>5.82</v>
      </c>
      <c r="N44" s="132"/>
      <c r="O44" s="50">
        <f>'Prior Period'!F32</f>
        <v>-1.54</v>
      </c>
      <c r="P44" s="116">
        <f t="shared" ref="P44:P54" si="0">SUM(F44:O44)</f>
        <v>53.559999999999995</v>
      </c>
      <c r="Q44" s="58">
        <v>55</v>
      </c>
      <c r="R44" s="12"/>
    </row>
    <row r="45" spans="1:18" x14ac:dyDescent="0.2">
      <c r="A45" s="11"/>
      <c r="B45" s="131" t="s">
        <v>178</v>
      </c>
      <c r="C45" s="131"/>
      <c r="D45" s="130">
        <f>'Personnel &amp; Fringe'!D80</f>
        <v>1725</v>
      </c>
      <c r="E45" s="130"/>
      <c r="F45" s="132">
        <f>'Personnel &amp; Fringe'!E80</f>
        <v>24</v>
      </c>
      <c r="G45" s="132"/>
      <c r="H45" s="132">
        <f>'Direct Materials'!M33</f>
        <v>61.9</v>
      </c>
      <c r="I45" s="132"/>
      <c r="J45" s="132">
        <f>'Indirect Costs-Equipment Use'!G47</f>
        <v>1.05</v>
      </c>
      <c r="K45" s="132"/>
      <c r="L45" s="49">
        <f>'Direct &amp; Indirect Costs-Other'!E29</f>
        <v>0.03</v>
      </c>
      <c r="M45" s="132">
        <f>'Direct &amp; Indirect Costs-Other'!E55</f>
        <v>5.82</v>
      </c>
      <c r="N45" s="132"/>
      <c r="O45" s="50">
        <f>'Prior Period'!F32</f>
        <v>-1.54</v>
      </c>
      <c r="P45" s="116">
        <f t="shared" si="0"/>
        <v>91.26</v>
      </c>
      <c r="Q45" s="58">
        <v>90</v>
      </c>
      <c r="R45" s="12"/>
    </row>
    <row r="46" spans="1:18" x14ac:dyDescent="0.2">
      <c r="A46" s="11"/>
      <c r="B46" s="131" t="s">
        <v>179</v>
      </c>
      <c r="C46" s="131"/>
      <c r="D46" s="130">
        <f>'Personnel &amp; Fringe'!D81</f>
        <v>1200</v>
      </c>
      <c r="E46" s="130"/>
      <c r="F46" s="132">
        <f>'Personnel &amp; Fringe'!E81</f>
        <v>22</v>
      </c>
      <c r="G46" s="132"/>
      <c r="H46" s="132">
        <f>'Direct Materials'!M34</f>
        <v>31.9</v>
      </c>
      <c r="I46" s="132"/>
      <c r="J46" s="132">
        <f>'Indirect Costs-Equipment Use'!G47</f>
        <v>1.05</v>
      </c>
      <c r="K46" s="132"/>
      <c r="L46" s="49">
        <f>'Direct &amp; Indirect Costs-Other'!E30</f>
        <v>0</v>
      </c>
      <c r="M46" s="132">
        <f>'Direct &amp; Indirect Costs-Other'!E55</f>
        <v>5.82</v>
      </c>
      <c r="N46" s="132"/>
      <c r="O46" s="50">
        <f>'Prior Period'!F32</f>
        <v>-1.54</v>
      </c>
      <c r="P46" s="116">
        <f t="shared" si="0"/>
        <v>59.23</v>
      </c>
      <c r="Q46" s="58">
        <v>60</v>
      </c>
      <c r="R46" s="12"/>
    </row>
    <row r="47" spans="1:18" x14ac:dyDescent="0.2">
      <c r="A47" s="11"/>
      <c r="B47" s="131" t="s">
        <v>180</v>
      </c>
      <c r="C47" s="131"/>
      <c r="D47" s="130">
        <f>'Personnel &amp; Fringe'!D82</f>
        <v>500</v>
      </c>
      <c r="E47" s="130"/>
      <c r="F47" s="132">
        <f>'Personnel &amp; Fringe'!E82</f>
        <v>22</v>
      </c>
      <c r="G47" s="132"/>
      <c r="H47" s="132">
        <f>'Direct Materials'!M35</f>
        <v>5.9</v>
      </c>
      <c r="I47" s="132"/>
      <c r="J47" s="132">
        <f>'Indirect Costs-Equipment Use'!G47</f>
        <v>1.05</v>
      </c>
      <c r="K47" s="132"/>
      <c r="L47" s="49">
        <f>'Direct &amp; Indirect Costs-Other'!E31</f>
        <v>9</v>
      </c>
      <c r="M47" s="132">
        <f>'Direct &amp; Indirect Costs-Other'!E55</f>
        <v>5.82</v>
      </c>
      <c r="N47" s="132"/>
      <c r="O47" s="50">
        <f>'Prior Period'!F32</f>
        <v>-1.54</v>
      </c>
      <c r="P47" s="116">
        <f t="shared" si="0"/>
        <v>42.230000000000004</v>
      </c>
      <c r="Q47" s="58">
        <v>40</v>
      </c>
      <c r="R47" s="12"/>
    </row>
    <row r="48" spans="1:18" x14ac:dyDescent="0.2">
      <c r="A48" s="11"/>
      <c r="B48" s="131" t="s">
        <v>181</v>
      </c>
      <c r="C48" s="131"/>
      <c r="D48" s="130">
        <f>'Personnel &amp; Fringe'!D83</f>
        <v>240</v>
      </c>
      <c r="E48" s="130"/>
      <c r="F48" s="132">
        <f>'Personnel &amp; Fringe'!E83</f>
        <v>25</v>
      </c>
      <c r="G48" s="132"/>
      <c r="H48" s="132">
        <f>'Direct Materials'!M36</f>
        <v>21.9</v>
      </c>
      <c r="I48" s="132"/>
      <c r="J48" s="132">
        <f>'Indirect Costs-Equipment Use'!G47</f>
        <v>1.05</v>
      </c>
      <c r="K48" s="132"/>
      <c r="L48" s="49">
        <f>'Direct &amp; Indirect Costs-Other'!E32</f>
        <v>0.42</v>
      </c>
      <c r="M48" s="132">
        <f>'Direct &amp; Indirect Costs-Other'!E55</f>
        <v>5.82</v>
      </c>
      <c r="N48" s="132"/>
      <c r="O48" s="50">
        <f>'Prior Period'!F32</f>
        <v>-1.54</v>
      </c>
      <c r="P48" s="116">
        <f t="shared" si="0"/>
        <v>52.65</v>
      </c>
      <c r="Q48" s="58">
        <v>55</v>
      </c>
      <c r="R48" s="12"/>
    </row>
    <row r="49" spans="1:18" x14ac:dyDescent="0.2">
      <c r="A49" s="11"/>
      <c r="B49" s="120"/>
      <c r="C49" s="120"/>
      <c r="D49" s="122"/>
      <c r="E49" s="122"/>
      <c r="F49" s="121"/>
      <c r="G49" s="121"/>
      <c r="H49" s="121"/>
      <c r="I49" s="121"/>
      <c r="J49" s="121"/>
      <c r="K49" s="121"/>
      <c r="L49" s="51"/>
      <c r="M49" s="132"/>
      <c r="N49" s="132"/>
      <c r="O49" s="50"/>
      <c r="P49" s="116">
        <f t="shared" si="0"/>
        <v>0</v>
      </c>
      <c r="Q49" s="58"/>
      <c r="R49" s="12"/>
    </row>
    <row r="50" spans="1:18" x14ac:dyDescent="0.2">
      <c r="A50" s="11"/>
      <c r="B50" s="120"/>
      <c r="C50" s="120"/>
      <c r="D50" s="122"/>
      <c r="E50" s="122"/>
      <c r="F50" s="121"/>
      <c r="G50" s="121"/>
      <c r="H50" s="121"/>
      <c r="I50" s="121"/>
      <c r="J50" s="121"/>
      <c r="K50" s="121"/>
      <c r="L50" s="51"/>
      <c r="M50" s="132"/>
      <c r="N50" s="132"/>
      <c r="O50" s="50"/>
      <c r="P50" s="116">
        <f t="shared" si="0"/>
        <v>0</v>
      </c>
      <c r="Q50" s="58"/>
      <c r="R50" s="12"/>
    </row>
    <row r="51" spans="1:18" x14ac:dyDescent="0.2">
      <c r="A51" s="11"/>
      <c r="B51" s="120"/>
      <c r="C51" s="120"/>
      <c r="D51" s="122"/>
      <c r="E51" s="122"/>
      <c r="F51" s="121"/>
      <c r="G51" s="121"/>
      <c r="H51" s="121"/>
      <c r="I51" s="121"/>
      <c r="J51" s="121"/>
      <c r="K51" s="121"/>
      <c r="L51" s="52"/>
      <c r="M51" s="132"/>
      <c r="N51" s="132"/>
      <c r="O51" s="50"/>
      <c r="P51" s="116">
        <f t="shared" si="0"/>
        <v>0</v>
      </c>
      <c r="Q51" s="58"/>
      <c r="R51" s="12"/>
    </row>
    <row r="52" spans="1:18" x14ac:dyDescent="0.2">
      <c r="A52" s="11"/>
      <c r="B52" s="120"/>
      <c r="C52" s="120"/>
      <c r="D52" s="122"/>
      <c r="E52" s="122"/>
      <c r="F52" s="121"/>
      <c r="G52" s="121"/>
      <c r="H52" s="121"/>
      <c r="I52" s="121"/>
      <c r="J52" s="121"/>
      <c r="K52" s="121"/>
      <c r="L52" s="51"/>
      <c r="M52" s="132"/>
      <c r="N52" s="132"/>
      <c r="O52" s="50"/>
      <c r="P52" s="116">
        <f t="shared" si="0"/>
        <v>0</v>
      </c>
      <c r="Q52" s="58"/>
      <c r="R52" s="12"/>
    </row>
    <row r="53" spans="1:18" x14ac:dyDescent="0.2">
      <c r="A53" s="11"/>
      <c r="B53" s="120"/>
      <c r="C53" s="120"/>
      <c r="D53" s="122"/>
      <c r="E53" s="122"/>
      <c r="F53" s="121"/>
      <c r="G53" s="121"/>
      <c r="H53" s="121"/>
      <c r="I53" s="121"/>
      <c r="J53" s="121"/>
      <c r="K53" s="121"/>
      <c r="L53" s="49"/>
      <c r="M53" s="132"/>
      <c r="N53" s="132"/>
      <c r="O53" s="50"/>
      <c r="P53" s="116">
        <f t="shared" si="0"/>
        <v>0</v>
      </c>
      <c r="Q53" s="58"/>
      <c r="R53" s="12"/>
    </row>
    <row r="54" spans="1:18" x14ac:dyDescent="0.2">
      <c r="A54" s="11"/>
      <c r="B54" s="120"/>
      <c r="C54" s="120"/>
      <c r="D54" s="122"/>
      <c r="E54" s="122"/>
      <c r="F54" s="121"/>
      <c r="G54" s="121"/>
      <c r="H54" s="121"/>
      <c r="I54" s="121"/>
      <c r="J54" s="121"/>
      <c r="K54" s="121"/>
      <c r="L54" s="51"/>
      <c r="M54" s="132"/>
      <c r="N54" s="132"/>
      <c r="O54" s="50"/>
      <c r="P54" s="116">
        <f t="shared" si="0"/>
        <v>0</v>
      </c>
      <c r="Q54" s="58"/>
      <c r="R54" s="12"/>
    </row>
    <row r="55" spans="1:18" ht="3.95" customHeight="1" x14ac:dyDescent="0.2">
      <c r="A55" s="11"/>
      <c r="B55" s="54"/>
      <c r="C55" s="54"/>
      <c r="D55" s="68"/>
      <c r="E55" s="68"/>
      <c r="F55" s="68"/>
      <c r="G55" s="68"/>
      <c r="H55" s="68"/>
      <c r="I55" s="68"/>
      <c r="J55" s="68"/>
      <c r="K55" s="68"/>
      <c r="L55" s="69"/>
      <c r="M55" s="70"/>
      <c r="N55" s="70"/>
      <c r="O55" s="71"/>
      <c r="P55" s="71"/>
      <c r="Q55" s="71"/>
      <c r="R55" s="12"/>
    </row>
    <row r="56" spans="1:18" ht="12.75" customHeight="1" x14ac:dyDescent="0.2">
      <c r="A56" s="11"/>
      <c r="B56" s="119" t="s">
        <v>241</v>
      </c>
      <c r="C56" s="119"/>
      <c r="D56" s="119"/>
      <c r="E56" s="119"/>
      <c r="F56" s="119"/>
      <c r="G56" s="119"/>
      <c r="H56" s="119"/>
      <c r="I56" s="119"/>
      <c r="J56" s="119"/>
      <c r="K56" s="119"/>
      <c r="L56" s="119"/>
      <c r="M56" s="119"/>
      <c r="N56" s="119"/>
      <c r="O56" s="119"/>
      <c r="P56" s="119"/>
      <c r="Q56" s="119"/>
      <c r="R56" s="12"/>
    </row>
    <row r="57" spans="1:18" x14ac:dyDescent="0.2">
      <c r="A57" s="11"/>
      <c r="B57" s="119" t="s">
        <v>212</v>
      </c>
      <c r="C57" s="119"/>
      <c r="D57" s="119"/>
      <c r="E57" s="119"/>
      <c r="F57" s="119"/>
      <c r="G57" s="119"/>
      <c r="H57" s="119"/>
      <c r="I57" s="119"/>
      <c r="J57" s="119"/>
      <c r="K57" s="119"/>
      <c r="L57" s="119"/>
      <c r="M57" s="119"/>
      <c r="N57" s="119"/>
      <c r="O57" s="119"/>
      <c r="P57" s="119"/>
      <c r="Q57" s="119"/>
      <c r="R57" s="12"/>
    </row>
    <row r="58" spans="1:18" ht="3.95" customHeight="1" x14ac:dyDescent="0.2">
      <c r="A58" s="16"/>
      <c r="B58" s="177"/>
      <c r="C58" s="177"/>
      <c r="D58" s="177"/>
      <c r="E58" s="177"/>
      <c r="F58" s="177"/>
      <c r="G58" s="177"/>
      <c r="H58" s="177"/>
      <c r="I58" s="177"/>
      <c r="J58" s="177"/>
      <c r="K58" s="177"/>
      <c r="L58" s="177"/>
      <c r="M58" s="177"/>
      <c r="N58" s="177"/>
      <c r="O58" s="177"/>
      <c r="P58" s="177"/>
      <c r="Q58" s="177"/>
      <c r="R58" s="17"/>
    </row>
    <row r="59" spans="1:18" ht="3.95" customHeight="1" x14ac:dyDescent="0.2"/>
    <row r="60" spans="1:18" x14ac:dyDescent="0.2">
      <c r="A60" s="172" t="s">
        <v>112</v>
      </c>
      <c r="B60" s="173"/>
      <c r="C60" s="173"/>
      <c r="D60" s="173"/>
      <c r="E60" s="173"/>
      <c r="F60" s="173"/>
      <c r="G60" s="173"/>
      <c r="H60" s="173"/>
      <c r="I60" s="173"/>
      <c r="J60" s="173"/>
      <c r="K60" s="173"/>
      <c r="L60" s="173"/>
      <c r="M60" s="173"/>
      <c r="N60" s="173"/>
      <c r="O60" s="173"/>
      <c r="P60" s="173"/>
      <c r="Q60" s="173"/>
      <c r="R60" s="174"/>
    </row>
    <row r="61" spans="1:18" x14ac:dyDescent="0.2">
      <c r="A61" s="9"/>
      <c r="B61" s="183" t="s">
        <v>24</v>
      </c>
      <c r="C61" s="183"/>
      <c r="D61" s="183"/>
      <c r="E61" s="183"/>
      <c r="F61" s="183"/>
      <c r="G61" s="183"/>
      <c r="H61" s="123"/>
      <c r="I61" s="123"/>
      <c r="J61" s="123"/>
      <c r="K61" s="123"/>
      <c r="L61" s="123"/>
      <c r="M61" s="123"/>
      <c r="N61" s="123"/>
      <c r="O61" s="123"/>
      <c r="P61" s="123"/>
      <c r="Q61" s="123"/>
      <c r="R61" s="10"/>
    </row>
    <row r="62" spans="1:18" x14ac:dyDescent="0.2">
      <c r="A62" s="9"/>
      <c r="B62" s="123"/>
      <c r="C62" s="123"/>
      <c r="D62" s="123"/>
      <c r="E62" s="123"/>
      <c r="F62" s="123"/>
      <c r="G62" s="123"/>
      <c r="H62" s="123"/>
      <c r="I62" s="123"/>
      <c r="J62" s="123"/>
      <c r="K62" s="123"/>
      <c r="L62" s="123"/>
      <c r="M62" s="123"/>
      <c r="N62" s="123"/>
      <c r="O62" s="123"/>
      <c r="P62" s="123"/>
      <c r="Q62" s="123"/>
      <c r="R62" s="10"/>
    </row>
    <row r="63" spans="1:18" x14ac:dyDescent="0.2">
      <c r="A63" s="9"/>
      <c r="B63" s="123"/>
      <c r="C63" s="123"/>
      <c r="D63" s="123"/>
      <c r="E63" s="123"/>
      <c r="F63" s="123"/>
      <c r="G63" s="123"/>
      <c r="H63" s="123"/>
      <c r="I63" s="123"/>
      <c r="J63" s="123"/>
      <c r="K63" s="123"/>
      <c r="L63" s="123"/>
      <c r="M63" s="123"/>
      <c r="N63" s="123"/>
      <c r="O63" s="123"/>
      <c r="P63" s="123"/>
      <c r="Q63" s="123"/>
      <c r="R63" s="10"/>
    </row>
    <row r="64" spans="1:18" x14ac:dyDescent="0.2">
      <c r="A64" s="9"/>
      <c r="B64" s="183" t="s">
        <v>23</v>
      </c>
      <c r="C64" s="183"/>
      <c r="D64" s="183"/>
      <c r="E64" s="183"/>
      <c r="F64" s="183"/>
      <c r="G64" s="183"/>
      <c r="H64" s="164"/>
      <c r="I64" s="164"/>
      <c r="J64" s="164"/>
      <c r="K64" s="164"/>
      <c r="L64" s="164"/>
      <c r="M64" s="164"/>
      <c r="N64" s="164"/>
      <c r="O64" s="164"/>
      <c r="P64" s="164"/>
      <c r="Q64" s="164"/>
      <c r="R64" s="10"/>
    </row>
    <row r="65" spans="1:18" x14ac:dyDescent="0.2">
      <c r="A65" s="9"/>
      <c r="B65" s="123"/>
      <c r="C65" s="123"/>
      <c r="D65" s="123"/>
      <c r="E65" s="123"/>
      <c r="F65" s="123"/>
      <c r="G65" s="123"/>
      <c r="H65" s="123"/>
      <c r="I65" s="123"/>
      <c r="J65" s="123"/>
      <c r="K65" s="123"/>
      <c r="L65" s="123"/>
      <c r="M65" s="123"/>
      <c r="N65" s="123"/>
      <c r="O65" s="123"/>
      <c r="P65" s="123"/>
      <c r="Q65" s="123"/>
      <c r="R65" s="10"/>
    </row>
    <row r="66" spans="1:18" x14ac:dyDescent="0.2">
      <c r="A66" s="9"/>
      <c r="B66" s="123"/>
      <c r="C66" s="123"/>
      <c r="D66" s="123"/>
      <c r="E66" s="123"/>
      <c r="F66" s="123"/>
      <c r="G66" s="123"/>
      <c r="H66" s="123"/>
      <c r="I66" s="123"/>
      <c r="J66" s="123"/>
      <c r="K66" s="123"/>
      <c r="L66" s="123"/>
      <c r="M66" s="123"/>
      <c r="N66" s="123"/>
      <c r="O66" s="123"/>
      <c r="P66" s="123"/>
      <c r="Q66" s="123"/>
      <c r="R66" s="10"/>
    </row>
    <row r="67" spans="1:18" x14ac:dyDescent="0.2">
      <c r="A67" s="9"/>
      <c r="B67" s="183" t="s">
        <v>22</v>
      </c>
      <c r="C67" s="183"/>
      <c r="D67" s="183"/>
      <c r="E67" s="183"/>
      <c r="F67" s="183"/>
      <c r="G67" s="183"/>
      <c r="H67" s="164"/>
      <c r="I67" s="164"/>
      <c r="J67" s="164"/>
      <c r="K67" s="164"/>
      <c r="L67" s="164"/>
      <c r="M67" s="164"/>
      <c r="N67" s="164"/>
      <c r="O67" s="164"/>
      <c r="P67" s="164"/>
      <c r="Q67" s="164"/>
      <c r="R67" s="10"/>
    </row>
    <row r="68" spans="1:18" x14ac:dyDescent="0.2">
      <c r="A68" s="9"/>
      <c r="B68" s="123"/>
      <c r="C68" s="123"/>
      <c r="D68" s="123"/>
      <c r="E68" s="123"/>
      <c r="F68" s="123"/>
      <c r="G68" s="123"/>
      <c r="H68" s="123"/>
      <c r="I68" s="123"/>
      <c r="J68" s="123"/>
      <c r="K68" s="123"/>
      <c r="L68" s="123"/>
      <c r="M68" s="123"/>
      <c r="N68" s="123"/>
      <c r="O68" s="123"/>
      <c r="P68" s="123"/>
      <c r="Q68" s="123"/>
      <c r="R68" s="10"/>
    </row>
    <row r="69" spans="1:18" x14ac:dyDescent="0.2">
      <c r="A69" s="9"/>
      <c r="B69" s="123"/>
      <c r="C69" s="123"/>
      <c r="D69" s="123"/>
      <c r="E69" s="123"/>
      <c r="F69" s="123"/>
      <c r="G69" s="123"/>
      <c r="H69" s="123"/>
      <c r="I69" s="123"/>
      <c r="J69" s="123"/>
      <c r="K69" s="123"/>
      <c r="L69" s="123"/>
      <c r="M69" s="123"/>
      <c r="N69" s="123"/>
      <c r="O69" s="123"/>
      <c r="P69" s="123"/>
      <c r="Q69" s="123"/>
      <c r="R69" s="10"/>
    </row>
    <row r="70" spans="1:18" x14ac:dyDescent="0.2">
      <c r="A70" s="9"/>
      <c r="B70" s="184" t="s">
        <v>253</v>
      </c>
      <c r="C70" s="184"/>
      <c r="D70" s="184"/>
      <c r="E70" s="184"/>
      <c r="F70" s="184"/>
      <c r="G70" s="184"/>
      <c r="H70" s="184"/>
      <c r="I70" s="184"/>
      <c r="J70" s="184"/>
      <c r="K70" s="164"/>
      <c r="L70" s="164"/>
      <c r="M70" s="164"/>
      <c r="N70" s="164"/>
      <c r="O70" s="164"/>
      <c r="P70" s="164"/>
      <c r="Q70" s="164"/>
      <c r="R70" s="10"/>
    </row>
    <row r="71" spans="1:18" x14ac:dyDescent="0.2">
      <c r="A71" s="9"/>
      <c r="B71" s="123"/>
      <c r="C71" s="123"/>
      <c r="D71" s="123"/>
      <c r="E71" s="123"/>
      <c r="F71" s="123"/>
      <c r="G71" s="123"/>
      <c r="H71" s="123"/>
      <c r="I71" s="123"/>
      <c r="J71" s="123"/>
      <c r="K71" s="123"/>
      <c r="L71" s="123"/>
      <c r="M71" s="123"/>
      <c r="N71" s="123"/>
      <c r="O71" s="123"/>
      <c r="P71" s="123"/>
      <c r="Q71" s="123"/>
      <c r="R71" s="10"/>
    </row>
    <row r="72" spans="1:18" x14ac:dyDescent="0.2">
      <c r="A72" s="9"/>
      <c r="B72" s="123"/>
      <c r="C72" s="123"/>
      <c r="D72" s="123"/>
      <c r="E72" s="123"/>
      <c r="F72" s="123"/>
      <c r="G72" s="123"/>
      <c r="H72" s="123"/>
      <c r="I72" s="123"/>
      <c r="J72" s="123"/>
      <c r="K72" s="123"/>
      <c r="L72" s="123"/>
      <c r="M72" s="123"/>
      <c r="N72" s="123"/>
      <c r="O72" s="123"/>
      <c r="P72" s="123"/>
      <c r="Q72" s="123"/>
      <c r="R72" s="10"/>
    </row>
    <row r="73" spans="1:18" ht="3.95" customHeight="1" x14ac:dyDescent="0.2">
      <c r="A73" s="16"/>
      <c r="B73" s="18"/>
      <c r="C73" s="18"/>
      <c r="D73" s="18"/>
      <c r="E73" s="18"/>
      <c r="F73" s="18"/>
      <c r="G73" s="18"/>
      <c r="H73" s="18"/>
      <c r="I73" s="18"/>
      <c r="J73" s="18"/>
      <c r="K73" s="18"/>
      <c r="L73" s="18"/>
      <c r="M73" s="18"/>
      <c r="N73" s="18"/>
      <c r="O73" s="18"/>
      <c r="P73" s="18"/>
      <c r="Q73" s="18"/>
      <c r="R73" s="17"/>
    </row>
    <row r="74" spans="1:18" ht="3.95" customHeight="1" x14ac:dyDescent="0.2"/>
    <row r="75" spans="1:18" x14ac:dyDescent="0.2">
      <c r="A75" s="172" t="s">
        <v>26</v>
      </c>
      <c r="B75" s="173"/>
      <c r="C75" s="173"/>
      <c r="D75" s="173"/>
      <c r="E75" s="173"/>
      <c r="F75" s="173"/>
      <c r="G75" s="173"/>
      <c r="H75" s="173"/>
      <c r="I75" s="173"/>
      <c r="J75" s="173"/>
      <c r="K75" s="173"/>
      <c r="L75" s="173"/>
      <c r="M75" s="173"/>
      <c r="N75" s="173"/>
      <c r="O75" s="173"/>
      <c r="P75" s="173"/>
      <c r="Q75" s="173"/>
      <c r="R75" s="174"/>
    </row>
    <row r="76" spans="1:18" ht="15" customHeight="1" x14ac:dyDescent="0.2">
      <c r="A76" s="9"/>
      <c r="B76" s="183" t="s">
        <v>254</v>
      </c>
      <c r="C76" s="183"/>
      <c r="D76" s="8"/>
      <c r="E76" s="123"/>
      <c r="F76" s="123"/>
      <c r="G76" s="123"/>
      <c r="H76" s="8"/>
      <c r="I76" s="181"/>
      <c r="J76" s="181"/>
      <c r="K76" s="181"/>
      <c r="L76" s="181"/>
      <c r="M76" s="181"/>
      <c r="N76" s="181"/>
      <c r="O76" s="118"/>
      <c r="P76" s="180"/>
      <c r="Q76" s="180"/>
      <c r="R76" s="10"/>
    </row>
    <row r="77" spans="1:18" x14ac:dyDescent="0.2">
      <c r="A77" s="9"/>
      <c r="B77" s="19"/>
      <c r="C77" s="19"/>
      <c r="D77" s="19"/>
      <c r="E77" s="182" t="s">
        <v>27</v>
      </c>
      <c r="F77" s="182"/>
      <c r="G77" s="182"/>
      <c r="H77" s="19"/>
      <c r="I77" s="178" t="s">
        <v>28</v>
      </c>
      <c r="J77" s="178"/>
      <c r="K77" s="178"/>
      <c r="L77" s="178"/>
      <c r="M77" s="178"/>
      <c r="N77" s="178"/>
      <c r="O77" s="117"/>
      <c r="P77" s="178" t="s">
        <v>29</v>
      </c>
      <c r="Q77" s="178"/>
      <c r="R77" s="10"/>
    </row>
    <row r="78" spans="1:18" ht="15" customHeight="1" x14ac:dyDescent="0.2">
      <c r="A78" s="9"/>
      <c r="B78" s="193" t="s">
        <v>255</v>
      </c>
      <c r="C78" s="193"/>
      <c r="D78" s="8"/>
      <c r="E78" s="123"/>
      <c r="F78" s="123"/>
      <c r="G78" s="123"/>
      <c r="H78" s="8"/>
      <c r="I78" s="181"/>
      <c r="J78" s="181"/>
      <c r="K78" s="181"/>
      <c r="L78" s="181"/>
      <c r="M78" s="181"/>
      <c r="N78" s="181"/>
      <c r="O78" s="118"/>
      <c r="P78" s="180"/>
      <c r="Q78" s="180"/>
      <c r="R78" s="10"/>
    </row>
    <row r="79" spans="1:18" x14ac:dyDescent="0.2">
      <c r="A79" s="9"/>
      <c r="B79" s="193"/>
      <c r="C79" s="193"/>
      <c r="D79" s="19"/>
      <c r="E79" s="182" t="s">
        <v>27</v>
      </c>
      <c r="F79" s="182"/>
      <c r="G79" s="182"/>
      <c r="H79" s="19"/>
      <c r="I79" s="182" t="s">
        <v>28</v>
      </c>
      <c r="J79" s="182"/>
      <c r="K79" s="182"/>
      <c r="L79" s="182"/>
      <c r="M79" s="182"/>
      <c r="N79" s="182"/>
      <c r="O79" s="117"/>
      <c r="P79" s="178" t="s">
        <v>29</v>
      </c>
      <c r="Q79" s="178"/>
      <c r="R79" s="10"/>
    </row>
    <row r="80" spans="1:18" ht="3.95" customHeight="1" x14ac:dyDescent="0.2">
      <c r="A80" s="16"/>
      <c r="B80" s="18"/>
      <c r="C80" s="18"/>
      <c r="D80" s="18"/>
      <c r="E80" s="18"/>
      <c r="F80" s="18"/>
      <c r="G80" s="18"/>
      <c r="H80" s="18"/>
      <c r="I80" s="18"/>
      <c r="J80" s="18"/>
      <c r="K80" s="18"/>
      <c r="L80" s="18"/>
      <c r="M80" s="18"/>
      <c r="N80" s="18"/>
      <c r="O80" s="18"/>
      <c r="P80" s="18"/>
      <c r="Q80" s="18"/>
      <c r="R80" s="17"/>
    </row>
    <row r="81" spans="1:18" ht="3.95" customHeight="1" x14ac:dyDescent="0.2"/>
    <row r="82" spans="1:18" x14ac:dyDescent="0.2">
      <c r="A82" s="187" t="s">
        <v>251</v>
      </c>
      <c r="B82" s="188"/>
      <c r="C82" s="188"/>
      <c r="D82" s="188"/>
      <c r="E82" s="188"/>
      <c r="F82" s="188"/>
      <c r="G82" s="189"/>
      <c r="I82" s="124" t="s">
        <v>30</v>
      </c>
      <c r="J82" s="186"/>
      <c r="K82" s="186"/>
      <c r="L82" s="186"/>
      <c r="M82" s="186"/>
      <c r="N82" s="186"/>
      <c r="O82" s="186"/>
      <c r="P82" s="186"/>
      <c r="Q82" s="186"/>
      <c r="R82" s="125"/>
    </row>
    <row r="83" spans="1:18" x14ac:dyDescent="0.2">
      <c r="A83" s="190" t="s">
        <v>250</v>
      </c>
      <c r="B83" s="191"/>
      <c r="C83" s="191"/>
      <c r="D83" s="191"/>
      <c r="E83" s="191"/>
      <c r="F83" s="191"/>
      <c r="G83" s="192"/>
      <c r="I83" s="185" t="s">
        <v>31</v>
      </c>
      <c r="J83" s="178"/>
      <c r="K83" s="177"/>
      <c r="L83" s="177"/>
      <c r="M83" s="177"/>
      <c r="N83" s="177"/>
      <c r="O83" s="57" t="s">
        <v>32</v>
      </c>
      <c r="P83" s="194"/>
      <c r="Q83" s="194"/>
      <c r="R83" s="10"/>
    </row>
    <row r="84" spans="1:18" ht="3.95" customHeight="1" x14ac:dyDescent="0.2">
      <c r="A84" s="16"/>
      <c r="B84" s="18"/>
      <c r="C84" s="18"/>
      <c r="D84" s="18"/>
      <c r="E84" s="18"/>
      <c r="F84" s="18"/>
      <c r="G84" s="17"/>
      <c r="I84" s="16"/>
      <c r="J84" s="18"/>
      <c r="K84" s="18"/>
      <c r="L84" s="18"/>
      <c r="M84" s="18"/>
      <c r="N84" s="18"/>
      <c r="O84" s="18"/>
      <c r="P84" s="18"/>
      <c r="Q84" s="18"/>
      <c r="R84" s="17"/>
    </row>
  </sheetData>
  <mergeCells count="186">
    <mergeCell ref="I78:N78"/>
    <mergeCell ref="I79:N79"/>
    <mergeCell ref="I83:J83"/>
    <mergeCell ref="I82:R82"/>
    <mergeCell ref="E78:G78"/>
    <mergeCell ref="E79:G79"/>
    <mergeCell ref="A82:G82"/>
    <mergeCell ref="A83:G83"/>
    <mergeCell ref="B78:C79"/>
    <mergeCell ref="P83:Q83"/>
    <mergeCell ref="K83:N83"/>
    <mergeCell ref="P79:Q79"/>
    <mergeCell ref="P78:Q78"/>
    <mergeCell ref="B58:Q58"/>
    <mergeCell ref="A60:R60"/>
    <mergeCell ref="H14:Q14"/>
    <mergeCell ref="P77:Q77"/>
    <mergeCell ref="B30:Q30"/>
    <mergeCell ref="C24:I24"/>
    <mergeCell ref="M54:N54"/>
    <mergeCell ref="P76:Q76"/>
    <mergeCell ref="I76:N76"/>
    <mergeCell ref="I77:N77"/>
    <mergeCell ref="A75:R75"/>
    <mergeCell ref="E76:G76"/>
    <mergeCell ref="E77:G77"/>
    <mergeCell ref="B76:C76"/>
    <mergeCell ref="B69:Q69"/>
    <mergeCell ref="B70:J70"/>
    <mergeCell ref="K70:Q70"/>
    <mergeCell ref="B72:Q72"/>
    <mergeCell ref="B61:G61"/>
    <mergeCell ref="B64:G64"/>
    <mergeCell ref="B67:G67"/>
    <mergeCell ref="H61:Q61"/>
    <mergeCell ref="B63:Q63"/>
    <mergeCell ref="H64:Q64"/>
    <mergeCell ref="B66:Q66"/>
    <mergeCell ref="H67:Q67"/>
    <mergeCell ref="M50:N50"/>
    <mergeCell ref="M45:N45"/>
    <mergeCell ref="A1:R1"/>
    <mergeCell ref="A2:R2"/>
    <mergeCell ref="A3:R3"/>
    <mergeCell ref="N35:Q35"/>
    <mergeCell ref="N33:Q33"/>
    <mergeCell ref="B34:Q34"/>
    <mergeCell ref="B18:Q18"/>
    <mergeCell ref="A20:R20"/>
    <mergeCell ref="G33:H33"/>
    <mergeCell ref="G35:H35"/>
    <mergeCell ref="B21:C21"/>
    <mergeCell ref="E21:I21"/>
    <mergeCell ref="N21:Q21"/>
    <mergeCell ref="B22:Q22"/>
    <mergeCell ref="A4:R4"/>
    <mergeCell ref="I6:Q6"/>
    <mergeCell ref="C25:I25"/>
    <mergeCell ref="B5:C5"/>
    <mergeCell ref="B7:Q7"/>
    <mergeCell ref="K8:Q8"/>
    <mergeCell ref="B6:C6"/>
    <mergeCell ref="B9:Q9"/>
    <mergeCell ref="G5:Q5"/>
    <mergeCell ref="E26:G26"/>
    <mergeCell ref="E10:Q10"/>
    <mergeCell ref="B15:Q15"/>
    <mergeCell ref="K23:Q23"/>
    <mergeCell ref="B23:I23"/>
    <mergeCell ref="N12:Q12"/>
    <mergeCell ref="E12:I12"/>
    <mergeCell ref="B11:Q11"/>
    <mergeCell ref="K12:L12"/>
    <mergeCell ref="K24:L24"/>
    <mergeCell ref="K25:L25"/>
    <mergeCell ref="K26:L26"/>
    <mergeCell ref="B14:G14"/>
    <mergeCell ref="B12:C12"/>
    <mergeCell ref="B13:Q13"/>
    <mergeCell ref="B17:C17"/>
    <mergeCell ref="K17:Q17"/>
    <mergeCell ref="B16:Q16"/>
    <mergeCell ref="B19:Q19"/>
    <mergeCell ref="B8:C8"/>
    <mergeCell ref="O24:Q24"/>
    <mergeCell ref="O25:Q25"/>
    <mergeCell ref="O26:Q26"/>
    <mergeCell ref="J41:K41"/>
    <mergeCell ref="J42:K42"/>
    <mergeCell ref="J43:K43"/>
    <mergeCell ref="K33:L33"/>
    <mergeCell ref="K35:L35"/>
    <mergeCell ref="B37:Q37"/>
    <mergeCell ref="B31:Q31"/>
    <mergeCell ref="B36:Q36"/>
    <mergeCell ref="B38:Q38"/>
    <mergeCell ref="F43:G43"/>
    <mergeCell ref="B32:Q32"/>
    <mergeCell ref="B28:Q28"/>
    <mergeCell ref="B39:Q39"/>
    <mergeCell ref="B27:Q27"/>
    <mergeCell ref="M41:N41"/>
    <mergeCell ref="M42:N42"/>
    <mergeCell ref="M43:N43"/>
    <mergeCell ref="B29:Q29"/>
    <mergeCell ref="H41:I41"/>
    <mergeCell ref="H42:I42"/>
    <mergeCell ref="H43:I43"/>
    <mergeCell ref="B40:C42"/>
    <mergeCell ref="F40:O40"/>
    <mergeCell ref="J47:K47"/>
    <mergeCell ref="J48:K48"/>
    <mergeCell ref="J49:K49"/>
    <mergeCell ref="J51:K51"/>
    <mergeCell ref="J52:K52"/>
    <mergeCell ref="J53:K53"/>
    <mergeCell ref="M53:N53"/>
    <mergeCell ref="F44:G44"/>
    <mergeCell ref="F45:G45"/>
    <mergeCell ref="M52:N52"/>
    <mergeCell ref="M46:N46"/>
    <mergeCell ref="M47:N47"/>
    <mergeCell ref="M49:N49"/>
    <mergeCell ref="M51:N51"/>
    <mergeCell ref="M48:N48"/>
    <mergeCell ref="M44:N44"/>
    <mergeCell ref="H49:I49"/>
    <mergeCell ref="F41:G41"/>
    <mergeCell ref="F42:G42"/>
    <mergeCell ref="B47:C47"/>
    <mergeCell ref="B48:C48"/>
    <mergeCell ref="F49:G49"/>
    <mergeCell ref="D49:E49"/>
    <mergeCell ref="F46:G46"/>
    <mergeCell ref="H54:I54"/>
    <mergeCell ref="J44:K44"/>
    <mergeCell ref="J45:K45"/>
    <mergeCell ref="J46:K46"/>
    <mergeCell ref="H48:I48"/>
    <mergeCell ref="B44:C44"/>
    <mergeCell ref="F47:G47"/>
    <mergeCell ref="F48:G48"/>
    <mergeCell ref="H44:I44"/>
    <mergeCell ref="H45:I45"/>
    <mergeCell ref="H46:I46"/>
    <mergeCell ref="H47:I47"/>
    <mergeCell ref="B62:Q62"/>
    <mergeCell ref="B65:Q65"/>
    <mergeCell ref="B68:Q68"/>
    <mergeCell ref="B71:Q71"/>
    <mergeCell ref="D40:E40"/>
    <mergeCell ref="D41:E41"/>
    <mergeCell ref="D42:E42"/>
    <mergeCell ref="D43:E43"/>
    <mergeCell ref="D44:E44"/>
    <mergeCell ref="D45:E45"/>
    <mergeCell ref="D46:E46"/>
    <mergeCell ref="D47:E47"/>
    <mergeCell ref="D48:E48"/>
    <mergeCell ref="B50:C50"/>
    <mergeCell ref="D50:E50"/>
    <mergeCell ref="F50:G50"/>
    <mergeCell ref="H50:I50"/>
    <mergeCell ref="H51:I51"/>
    <mergeCell ref="H52:I52"/>
    <mergeCell ref="H53:I53"/>
    <mergeCell ref="J50:K50"/>
    <mergeCell ref="B45:C45"/>
    <mergeCell ref="B46:C46"/>
    <mergeCell ref="B43:C43"/>
    <mergeCell ref="B57:Q57"/>
    <mergeCell ref="B56:Q56"/>
    <mergeCell ref="B49:C49"/>
    <mergeCell ref="B51:C51"/>
    <mergeCell ref="B52:C52"/>
    <mergeCell ref="B53:C53"/>
    <mergeCell ref="B54:C54"/>
    <mergeCell ref="F51:G51"/>
    <mergeCell ref="F52:G52"/>
    <mergeCell ref="F53:G53"/>
    <mergeCell ref="F54:G54"/>
    <mergeCell ref="D51:E51"/>
    <mergeCell ref="D52:E52"/>
    <mergeCell ref="D53:E53"/>
    <mergeCell ref="D54:E54"/>
    <mergeCell ref="J54:K54"/>
  </mergeCells>
  <dataValidations count="2">
    <dataValidation type="list" allowBlank="1" showInputMessage="1" showErrorMessage="1" sqref="I6:Q6">
      <formula1>"(Choose Reason), Annual Review, Change in Goods/Services/Costs"</formula1>
    </dataValidation>
    <dataValidation type="list" allowBlank="1" showInputMessage="1" showErrorMessage="1" sqref="K33:L33 K35:L35">
      <formula1>"(Choose Unit), Course, Direct Cost, Hour,Hour &amp; Direct Cost, Item/Unit, Test/Unit, Other:____________"</formula1>
    </dataValidation>
  </dataValidations>
  <hyperlinks>
    <hyperlink ref="A83" r:id="rId1"/>
  </hyperlinks>
  <printOptions horizontalCentered="1" verticalCentered="1"/>
  <pageMargins left="0.5" right="0.5" top="0.5" bottom="0.5" header="0.3" footer="0.3"/>
  <pageSetup scale="81" fitToHeight="0" orientation="portrait" r:id="rId2"/>
  <headerFooter>
    <oddFooter>&amp;LTTUHSCEP&amp;RRev. March 2015</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ltText="">
                <anchor moveWithCells="1">
                  <from>
                    <xdr:col>4</xdr:col>
                    <xdr:colOff>95250</xdr:colOff>
                    <xdr:row>3</xdr:row>
                    <xdr:rowOff>38100</xdr:rowOff>
                  </from>
                  <to>
                    <xdr:col>4</xdr:col>
                    <xdr:colOff>342900</xdr:colOff>
                    <xdr:row>4</xdr:row>
                    <xdr:rowOff>47625</xdr:rowOff>
                  </to>
                </anchor>
              </controlPr>
            </control>
          </mc:Choice>
        </mc:AlternateContent>
        <mc:AlternateContent xmlns:mc="http://schemas.openxmlformats.org/markup-compatibility/2006">
          <mc:Choice Requires="x14">
            <control shapeId="1028" r:id="rId6" name="Check Box 4">
              <controlPr defaultSize="0" autoFill="0" autoLine="0" autoPict="0" altText="">
                <anchor moveWithCells="1">
                  <from>
                    <xdr:col>4</xdr:col>
                    <xdr:colOff>95250</xdr:colOff>
                    <xdr:row>3</xdr:row>
                    <xdr:rowOff>152400</xdr:rowOff>
                  </from>
                  <to>
                    <xdr:col>4</xdr:col>
                    <xdr:colOff>342900</xdr:colOff>
                    <xdr:row>5</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ltText="">
                <anchor moveWithCells="1">
                  <from>
                    <xdr:col>1</xdr:col>
                    <xdr:colOff>57150</xdr:colOff>
                    <xdr:row>26</xdr:row>
                    <xdr:rowOff>19050</xdr:rowOff>
                  </from>
                  <to>
                    <xdr:col>1</xdr:col>
                    <xdr:colOff>304800</xdr:colOff>
                    <xdr:row>27</xdr:row>
                    <xdr:rowOff>142875</xdr:rowOff>
                  </to>
                </anchor>
              </controlPr>
            </control>
          </mc:Choice>
        </mc:AlternateContent>
        <mc:AlternateContent xmlns:mc="http://schemas.openxmlformats.org/markup-compatibility/2006">
          <mc:Choice Requires="x14">
            <control shapeId="1032" r:id="rId8" name="Check Box 8">
              <controlPr defaultSize="0" autoFill="0" autoLine="0" autoPict="0" altText="">
                <anchor moveWithCells="1">
                  <from>
                    <xdr:col>1</xdr:col>
                    <xdr:colOff>57150</xdr:colOff>
                    <xdr:row>27</xdr:row>
                    <xdr:rowOff>133350</xdr:rowOff>
                  </from>
                  <to>
                    <xdr:col>1</xdr:col>
                    <xdr:colOff>304800</xdr:colOff>
                    <xdr:row>27</xdr:row>
                    <xdr:rowOff>314325</xdr:rowOff>
                  </to>
                </anchor>
              </controlPr>
            </control>
          </mc:Choice>
        </mc:AlternateContent>
        <mc:AlternateContent xmlns:mc="http://schemas.openxmlformats.org/markup-compatibility/2006">
          <mc:Choice Requires="x14">
            <control shapeId="1033" r:id="rId9" name="Check Box 9">
              <controlPr defaultSize="0" autoFill="0" autoLine="0" autoPict="0" altText="">
                <anchor moveWithCells="1">
                  <from>
                    <xdr:col>10</xdr:col>
                    <xdr:colOff>180975</xdr:colOff>
                    <xdr:row>18</xdr:row>
                    <xdr:rowOff>28575</xdr:rowOff>
                  </from>
                  <to>
                    <xdr:col>10</xdr:col>
                    <xdr:colOff>428625</xdr:colOff>
                    <xdr:row>19</xdr:row>
                    <xdr:rowOff>152400</xdr:rowOff>
                  </to>
                </anchor>
              </controlPr>
            </control>
          </mc:Choice>
        </mc:AlternateContent>
        <mc:AlternateContent xmlns:mc="http://schemas.openxmlformats.org/markup-compatibility/2006">
          <mc:Choice Requires="x14">
            <control shapeId="1035" r:id="rId10" name="Check Box 11">
              <controlPr defaultSize="0" autoFill="0" autoLine="0" autoPict="0" altText="">
                <anchor moveWithCells="1">
                  <from>
                    <xdr:col>10</xdr:col>
                    <xdr:colOff>180975</xdr:colOff>
                    <xdr:row>19</xdr:row>
                    <xdr:rowOff>114300</xdr:rowOff>
                  </from>
                  <to>
                    <xdr:col>10</xdr:col>
                    <xdr:colOff>428625</xdr:colOff>
                    <xdr:row>20</xdr:row>
                    <xdr:rowOff>133350</xdr:rowOff>
                  </to>
                </anchor>
              </controlPr>
            </control>
          </mc:Choice>
        </mc:AlternateContent>
        <mc:AlternateContent xmlns:mc="http://schemas.openxmlformats.org/markup-compatibility/2006">
          <mc:Choice Requires="x14">
            <control shapeId="1037" r:id="rId11" name="Check Box 13">
              <controlPr defaultSize="0" autoFill="0" autoLine="0" autoPict="0" altText="">
                <anchor moveWithCells="1">
                  <from>
                    <xdr:col>10</xdr:col>
                    <xdr:colOff>180975</xdr:colOff>
                    <xdr:row>20</xdr:row>
                    <xdr:rowOff>85725</xdr:rowOff>
                  </from>
                  <to>
                    <xdr:col>10</xdr:col>
                    <xdr:colOff>428625</xdr:colOff>
                    <xdr:row>22</xdr:row>
                    <xdr:rowOff>47625</xdr:rowOff>
                  </to>
                </anchor>
              </controlPr>
            </control>
          </mc:Choice>
        </mc:AlternateContent>
        <mc:AlternateContent xmlns:mc="http://schemas.openxmlformats.org/markup-compatibility/2006">
          <mc:Choice Requires="x14">
            <control shapeId="1038" r:id="rId12" name="Check Box 14">
              <controlPr defaultSize="0" autoFill="0" autoLine="0" autoPict="0" altText="">
                <anchor moveWithCells="1">
                  <from>
                    <xdr:col>1</xdr:col>
                    <xdr:colOff>57150</xdr:colOff>
                    <xdr:row>18</xdr:row>
                    <xdr:rowOff>47625</xdr:rowOff>
                  </from>
                  <to>
                    <xdr:col>1</xdr:col>
                    <xdr:colOff>304800</xdr:colOff>
                    <xdr:row>20</xdr:row>
                    <xdr:rowOff>9525</xdr:rowOff>
                  </to>
                </anchor>
              </controlPr>
            </control>
          </mc:Choice>
        </mc:AlternateContent>
        <mc:AlternateContent xmlns:mc="http://schemas.openxmlformats.org/markup-compatibility/2006">
          <mc:Choice Requires="x14">
            <control shapeId="1039" r:id="rId13" name="Check Box 15">
              <controlPr defaultSize="0" autoFill="0" autoLine="0" autoPict="0" altText="">
                <anchor moveWithCells="1">
                  <from>
                    <xdr:col>1</xdr:col>
                    <xdr:colOff>57150</xdr:colOff>
                    <xdr:row>19</xdr:row>
                    <xdr:rowOff>123825</xdr:rowOff>
                  </from>
                  <to>
                    <xdr:col>1</xdr:col>
                    <xdr:colOff>304800</xdr:colOff>
                    <xdr:row>20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0"/>
  <sheetViews>
    <sheetView zoomScale="125" zoomScaleNormal="125" workbookViewId="0">
      <selection sqref="A1:J1"/>
    </sheetView>
  </sheetViews>
  <sheetFormatPr defaultColWidth="9.140625" defaultRowHeight="12.75" x14ac:dyDescent="0.2"/>
  <cols>
    <col min="1" max="1" width="13.42578125" style="2" bestFit="1" customWidth="1"/>
    <col min="2" max="2" width="12.28515625" style="2" bestFit="1" customWidth="1"/>
    <col min="3" max="4" width="12.28515625" style="2" customWidth="1"/>
    <col min="5" max="5" width="14.7109375" style="2" bestFit="1" customWidth="1"/>
    <col min="6" max="10" width="12.7109375" style="2" customWidth="1"/>
    <col min="11" max="16384" width="9.140625" style="2"/>
  </cols>
  <sheetData>
    <row r="1" spans="1:10" ht="15.75" x14ac:dyDescent="0.25">
      <c r="A1" s="205" t="s">
        <v>55</v>
      </c>
      <c r="B1" s="206"/>
      <c r="C1" s="206"/>
      <c r="D1" s="206"/>
      <c r="E1" s="206"/>
      <c r="F1" s="206"/>
      <c r="G1" s="206"/>
      <c r="H1" s="206"/>
      <c r="I1" s="206"/>
      <c r="J1" s="207"/>
    </row>
    <row r="4" spans="1:10" ht="25.5" customHeight="1" x14ac:dyDescent="0.2">
      <c r="A4" s="27" t="s">
        <v>56</v>
      </c>
      <c r="B4" s="252" t="s">
        <v>78</v>
      </c>
      <c r="C4" s="252"/>
      <c r="D4" s="252"/>
      <c r="E4" s="252"/>
      <c r="F4" s="252"/>
      <c r="G4" s="252"/>
      <c r="H4" s="252"/>
      <c r="I4" s="252"/>
      <c r="J4" s="252"/>
    </row>
    <row r="5" spans="1:10" ht="12.75" customHeight="1" x14ac:dyDescent="0.2">
      <c r="A5" s="27"/>
      <c r="B5" s="252"/>
      <c r="C5" s="252"/>
      <c r="D5" s="252"/>
      <c r="E5" s="252"/>
      <c r="F5" s="252"/>
      <c r="G5" s="252"/>
      <c r="H5" s="252"/>
      <c r="I5" s="252"/>
      <c r="J5" s="252"/>
    </row>
    <row r="6" spans="1:10" ht="25.5" customHeight="1" x14ac:dyDescent="0.2">
      <c r="A6" s="27"/>
      <c r="B6" s="252" t="s">
        <v>57</v>
      </c>
      <c r="C6" s="252"/>
      <c r="D6" s="252"/>
      <c r="E6" s="252"/>
      <c r="F6" s="252"/>
      <c r="G6" s="252"/>
      <c r="H6" s="252"/>
      <c r="I6" s="252"/>
      <c r="J6" s="252"/>
    </row>
    <row r="7" spans="1:10" ht="12.75" customHeight="1" x14ac:dyDescent="0.2">
      <c r="A7" s="27"/>
      <c r="B7" s="252"/>
      <c r="C7" s="252"/>
      <c r="D7" s="252"/>
      <c r="E7" s="252"/>
      <c r="F7" s="252"/>
      <c r="G7" s="252"/>
      <c r="H7" s="252"/>
      <c r="I7" s="252"/>
      <c r="J7" s="252"/>
    </row>
    <row r="8" spans="1:10" ht="25.5" customHeight="1" x14ac:dyDescent="0.2">
      <c r="A8" s="26"/>
      <c r="B8" s="252" t="s">
        <v>79</v>
      </c>
      <c r="C8" s="252"/>
      <c r="D8" s="252"/>
      <c r="E8" s="252"/>
      <c r="F8" s="252"/>
      <c r="G8" s="252"/>
      <c r="H8" s="252"/>
      <c r="I8" s="252"/>
      <c r="J8" s="252"/>
    </row>
    <row r="9" spans="1:10" ht="12.75" customHeight="1" x14ac:dyDescent="0.2">
      <c r="A9" s="26"/>
      <c r="B9" s="55"/>
      <c r="C9" s="55"/>
      <c r="D9" s="55"/>
      <c r="E9" s="55"/>
      <c r="F9" s="55"/>
      <c r="G9" s="55"/>
      <c r="H9" s="55"/>
      <c r="I9" s="55"/>
      <c r="J9" s="55"/>
    </row>
    <row r="10" spans="1:10" x14ac:dyDescent="0.2">
      <c r="A10" s="1"/>
      <c r="B10" s="1"/>
      <c r="C10" s="1"/>
      <c r="D10" s="1"/>
      <c r="E10" s="1"/>
      <c r="F10" s="1"/>
      <c r="G10" s="1"/>
      <c r="H10" s="1"/>
      <c r="I10" s="1"/>
      <c r="J10" s="1"/>
    </row>
    <row r="11" spans="1:10" ht="15.75" x14ac:dyDescent="0.25">
      <c r="A11" s="205" t="s">
        <v>38</v>
      </c>
      <c r="B11" s="206"/>
      <c r="C11" s="206"/>
      <c r="D11" s="206"/>
      <c r="E11" s="206"/>
      <c r="F11" s="206"/>
      <c r="G11" s="206"/>
      <c r="H11" s="206"/>
      <c r="I11" s="206"/>
      <c r="J11" s="207"/>
    </row>
    <row r="13" spans="1:10" x14ac:dyDescent="0.2">
      <c r="A13" s="241" t="s">
        <v>158</v>
      </c>
      <c r="B13" s="242"/>
      <c r="C13" s="242"/>
      <c r="D13" s="242"/>
      <c r="E13" s="242"/>
      <c r="F13" s="242"/>
      <c r="G13" s="242"/>
      <c r="H13" s="242"/>
      <c r="I13" s="242"/>
      <c r="J13" s="243"/>
    </row>
    <row r="14" spans="1:10" x14ac:dyDescent="0.2">
      <c r="A14" s="248" t="s">
        <v>39</v>
      </c>
      <c r="B14" s="249"/>
      <c r="C14" s="248" t="s">
        <v>40</v>
      </c>
      <c r="D14" s="249"/>
      <c r="E14" s="244" t="s">
        <v>41</v>
      </c>
      <c r="F14" s="244" t="s">
        <v>42</v>
      </c>
      <c r="G14" s="22" t="s">
        <v>43</v>
      </c>
      <c r="H14" s="22" t="s">
        <v>44</v>
      </c>
      <c r="I14" s="22" t="s">
        <v>111</v>
      </c>
      <c r="J14" s="22" t="s">
        <v>47</v>
      </c>
    </row>
    <row r="15" spans="1:10" x14ac:dyDescent="0.2">
      <c r="A15" s="250"/>
      <c r="B15" s="251"/>
      <c r="C15" s="250"/>
      <c r="D15" s="251"/>
      <c r="E15" s="244"/>
      <c r="F15" s="244"/>
      <c r="G15" s="23" t="s">
        <v>46</v>
      </c>
      <c r="H15" s="23" t="s">
        <v>45</v>
      </c>
      <c r="I15" s="23" t="s">
        <v>76</v>
      </c>
      <c r="J15" s="23" t="s">
        <v>76</v>
      </c>
    </row>
    <row r="16" spans="1:10" x14ac:dyDescent="0.2">
      <c r="A16" s="239" t="s">
        <v>48</v>
      </c>
      <c r="B16" s="240"/>
      <c r="C16" s="136" t="s">
        <v>135</v>
      </c>
      <c r="D16" s="137"/>
      <c r="E16" s="24">
        <v>103584</v>
      </c>
      <c r="F16" s="25">
        <v>0.31309999999999999</v>
      </c>
      <c r="G16" s="24">
        <f>E16*F16</f>
        <v>32432.150399999999</v>
      </c>
      <c r="H16" s="24">
        <f>E16+G16</f>
        <v>136016.15039999998</v>
      </c>
      <c r="I16" s="25">
        <v>0.05</v>
      </c>
      <c r="J16" s="24">
        <f>H16*I16</f>
        <v>6800.8075199999994</v>
      </c>
    </row>
    <row r="17" spans="1:10" x14ac:dyDescent="0.2">
      <c r="A17" s="239" t="s">
        <v>49</v>
      </c>
      <c r="B17" s="240"/>
      <c r="C17" s="136" t="s">
        <v>182</v>
      </c>
      <c r="D17" s="137"/>
      <c r="E17" s="24">
        <v>30128</v>
      </c>
      <c r="F17" s="25">
        <v>0.59730000000000005</v>
      </c>
      <c r="G17" s="24">
        <f t="shared" ref="G17:G32" si="0">E17*F17</f>
        <v>17995.454400000002</v>
      </c>
      <c r="H17" s="24">
        <f t="shared" ref="H17:H32" si="1">E17+G17</f>
        <v>48123.454400000002</v>
      </c>
      <c r="I17" s="25">
        <v>0.2</v>
      </c>
      <c r="J17" s="24">
        <f t="shared" ref="J17:J32" si="2">H17*I17</f>
        <v>9624.6908800000001</v>
      </c>
    </row>
    <row r="18" spans="1:10" x14ac:dyDescent="0.2">
      <c r="A18" s="239" t="s">
        <v>50</v>
      </c>
      <c r="B18" s="240"/>
      <c r="C18" s="239" t="s">
        <v>183</v>
      </c>
      <c r="D18" s="240"/>
      <c r="E18" s="24">
        <v>80156</v>
      </c>
      <c r="F18" s="25">
        <v>0.34710000000000002</v>
      </c>
      <c r="G18" s="24">
        <f t="shared" ref="G18:G29" si="3">E18*F18</f>
        <v>27822.1476</v>
      </c>
      <c r="H18" s="24">
        <f t="shared" ref="H18:H29" si="4">E18+G18</f>
        <v>107978.1476</v>
      </c>
      <c r="I18" s="25">
        <v>0.1</v>
      </c>
      <c r="J18" s="24">
        <f t="shared" ref="J18:J29" si="5">H18*I18</f>
        <v>10797.814760000001</v>
      </c>
    </row>
    <row r="19" spans="1:10" x14ac:dyDescent="0.2">
      <c r="A19" s="239" t="s">
        <v>52</v>
      </c>
      <c r="B19" s="240"/>
      <c r="C19" s="239" t="s">
        <v>183</v>
      </c>
      <c r="D19" s="240"/>
      <c r="E19" s="24">
        <v>81465</v>
      </c>
      <c r="F19" s="25">
        <v>0.34470000000000001</v>
      </c>
      <c r="G19" s="24">
        <f t="shared" si="3"/>
        <v>28080.985499999999</v>
      </c>
      <c r="H19" s="24">
        <f t="shared" si="4"/>
        <v>109545.9855</v>
      </c>
      <c r="I19" s="25">
        <v>0.1</v>
      </c>
      <c r="J19" s="24">
        <f t="shared" si="5"/>
        <v>10954.598550000001</v>
      </c>
    </row>
    <row r="20" spans="1:10" x14ac:dyDescent="0.2">
      <c r="A20" s="239" t="s">
        <v>53</v>
      </c>
      <c r="B20" s="240"/>
      <c r="C20" s="239" t="s">
        <v>183</v>
      </c>
      <c r="D20" s="240"/>
      <c r="E20" s="24">
        <v>95018</v>
      </c>
      <c r="F20" s="25">
        <v>0.3236</v>
      </c>
      <c r="G20" s="24">
        <f t="shared" si="3"/>
        <v>30747.824799999999</v>
      </c>
      <c r="H20" s="24">
        <f t="shared" si="4"/>
        <v>125765.8248</v>
      </c>
      <c r="I20" s="25">
        <v>0.15</v>
      </c>
      <c r="J20" s="24">
        <f t="shared" si="5"/>
        <v>18864.87372</v>
      </c>
    </row>
    <row r="21" spans="1:10" x14ac:dyDescent="0.2">
      <c r="A21" s="239" t="s">
        <v>54</v>
      </c>
      <c r="B21" s="240"/>
      <c r="C21" s="239" t="s">
        <v>183</v>
      </c>
      <c r="D21" s="240"/>
      <c r="E21" s="24">
        <v>84773</v>
      </c>
      <c r="F21" s="25">
        <v>0.33889999999999998</v>
      </c>
      <c r="G21" s="24">
        <f t="shared" si="3"/>
        <v>28729.5697</v>
      </c>
      <c r="H21" s="24">
        <f t="shared" si="4"/>
        <v>113502.56969999999</v>
      </c>
      <c r="I21" s="25">
        <v>0.05</v>
      </c>
      <c r="J21" s="24">
        <f t="shared" si="5"/>
        <v>5675.1284850000002</v>
      </c>
    </row>
    <row r="22" spans="1:10" x14ac:dyDescent="0.2">
      <c r="A22" s="239" t="s">
        <v>119</v>
      </c>
      <c r="B22" s="240"/>
      <c r="C22" s="239" t="s">
        <v>183</v>
      </c>
      <c r="D22" s="240"/>
      <c r="E22" s="24">
        <v>102546</v>
      </c>
      <c r="F22" s="25">
        <v>0.31430000000000002</v>
      </c>
      <c r="G22" s="24">
        <f t="shared" si="3"/>
        <v>32230.207800000004</v>
      </c>
      <c r="H22" s="24">
        <f t="shared" si="4"/>
        <v>134776.2078</v>
      </c>
      <c r="I22" s="25">
        <v>0.1</v>
      </c>
      <c r="J22" s="24">
        <f t="shared" si="5"/>
        <v>13477.620780000001</v>
      </c>
    </row>
    <row r="23" spans="1:10" x14ac:dyDescent="0.2">
      <c r="A23" s="239" t="s">
        <v>120</v>
      </c>
      <c r="B23" s="240"/>
      <c r="C23" s="239" t="s">
        <v>183</v>
      </c>
      <c r="D23" s="240"/>
      <c r="E23" s="24">
        <v>95813</v>
      </c>
      <c r="F23" s="25">
        <v>0.32250000000000001</v>
      </c>
      <c r="G23" s="24">
        <f t="shared" si="3"/>
        <v>30899.692500000001</v>
      </c>
      <c r="H23" s="24">
        <f t="shared" si="4"/>
        <v>126712.6925</v>
      </c>
      <c r="I23" s="25">
        <v>0.02</v>
      </c>
      <c r="J23" s="24">
        <f t="shared" si="5"/>
        <v>2534.2538500000001</v>
      </c>
    </row>
    <row r="24" spans="1:10" x14ac:dyDescent="0.2">
      <c r="A24" s="239" t="s">
        <v>121</v>
      </c>
      <c r="B24" s="240"/>
      <c r="C24" s="239" t="s">
        <v>183</v>
      </c>
      <c r="D24" s="240"/>
      <c r="E24" s="24">
        <v>76058</v>
      </c>
      <c r="F24" s="25">
        <v>0.3553</v>
      </c>
      <c r="G24" s="24">
        <f t="shared" si="3"/>
        <v>27023.4074</v>
      </c>
      <c r="H24" s="24">
        <f t="shared" si="4"/>
        <v>103081.4074</v>
      </c>
      <c r="I24" s="25">
        <v>0.05</v>
      </c>
      <c r="J24" s="24">
        <f t="shared" si="5"/>
        <v>5154.0703700000004</v>
      </c>
    </row>
    <row r="25" spans="1:10" x14ac:dyDescent="0.2">
      <c r="A25" s="239" t="s">
        <v>122</v>
      </c>
      <c r="B25" s="240"/>
      <c r="C25" s="239" t="s">
        <v>183</v>
      </c>
      <c r="D25" s="240"/>
      <c r="E25" s="24">
        <v>110524</v>
      </c>
      <c r="F25" s="25">
        <v>0.30580000000000002</v>
      </c>
      <c r="G25" s="24">
        <f t="shared" si="3"/>
        <v>33798.239200000004</v>
      </c>
      <c r="H25" s="24">
        <f t="shared" si="4"/>
        <v>144322.23920000001</v>
      </c>
      <c r="I25" s="25">
        <v>0.1</v>
      </c>
      <c r="J25" s="24">
        <f t="shared" si="5"/>
        <v>14432.223920000002</v>
      </c>
    </row>
    <row r="26" spans="1:10" x14ac:dyDescent="0.2">
      <c r="A26" s="239" t="s">
        <v>123</v>
      </c>
      <c r="B26" s="240"/>
      <c r="C26" s="239" t="s">
        <v>183</v>
      </c>
      <c r="D26" s="240"/>
      <c r="E26" s="24">
        <v>83121</v>
      </c>
      <c r="F26" s="25">
        <v>0.34179999999999999</v>
      </c>
      <c r="G26" s="24">
        <f t="shared" si="3"/>
        <v>28410.757799999999</v>
      </c>
      <c r="H26" s="24">
        <f t="shared" si="4"/>
        <v>111531.75779999999</v>
      </c>
      <c r="I26" s="25">
        <v>0.12</v>
      </c>
      <c r="J26" s="24">
        <f t="shared" si="5"/>
        <v>13383.810935999998</v>
      </c>
    </row>
    <row r="27" spans="1:10" x14ac:dyDescent="0.2">
      <c r="A27" s="239" t="s">
        <v>124</v>
      </c>
      <c r="B27" s="240"/>
      <c r="C27" s="239" t="s">
        <v>183</v>
      </c>
      <c r="D27" s="240"/>
      <c r="E27" s="24">
        <v>73125</v>
      </c>
      <c r="F27" s="25">
        <v>0.36159999999999998</v>
      </c>
      <c r="G27" s="24">
        <f t="shared" si="3"/>
        <v>26442</v>
      </c>
      <c r="H27" s="24">
        <f t="shared" si="4"/>
        <v>99567</v>
      </c>
      <c r="I27" s="25">
        <v>0.05</v>
      </c>
      <c r="J27" s="24">
        <f t="shared" si="5"/>
        <v>4978.3500000000004</v>
      </c>
    </row>
    <row r="28" spans="1:10" x14ac:dyDescent="0.2">
      <c r="A28" s="239" t="s">
        <v>125</v>
      </c>
      <c r="B28" s="240"/>
      <c r="C28" s="239" t="s">
        <v>183</v>
      </c>
      <c r="D28" s="240"/>
      <c r="E28" s="24">
        <v>93545</v>
      </c>
      <c r="F28" s="25">
        <v>0.3256</v>
      </c>
      <c r="G28" s="24">
        <f t="shared" si="3"/>
        <v>30458.252</v>
      </c>
      <c r="H28" s="24">
        <f t="shared" si="4"/>
        <v>124003.25200000001</v>
      </c>
      <c r="I28" s="25">
        <v>0.11</v>
      </c>
      <c r="J28" s="24">
        <f t="shared" si="5"/>
        <v>13640.357720000002</v>
      </c>
    </row>
    <row r="29" spans="1:10" x14ac:dyDescent="0.2">
      <c r="A29" s="239" t="s">
        <v>126</v>
      </c>
      <c r="B29" s="240"/>
      <c r="C29" s="239" t="s">
        <v>183</v>
      </c>
      <c r="D29" s="240"/>
      <c r="E29" s="24">
        <v>81235</v>
      </c>
      <c r="F29" s="25">
        <v>0.34510000000000002</v>
      </c>
      <c r="G29" s="24">
        <f t="shared" si="3"/>
        <v>28034.198500000002</v>
      </c>
      <c r="H29" s="24">
        <f t="shared" si="4"/>
        <v>109269.1985</v>
      </c>
      <c r="I29" s="25">
        <v>0.01</v>
      </c>
      <c r="J29" s="24">
        <f t="shared" si="5"/>
        <v>1092.6919849999999</v>
      </c>
    </row>
    <row r="30" spans="1:10" x14ac:dyDescent="0.2">
      <c r="A30" s="239" t="s">
        <v>127</v>
      </c>
      <c r="B30" s="240"/>
      <c r="C30" s="239" t="s">
        <v>183</v>
      </c>
      <c r="D30" s="240"/>
      <c r="E30" s="24">
        <v>96451</v>
      </c>
      <c r="F30" s="25">
        <v>0.32169999999999999</v>
      </c>
      <c r="G30" s="24">
        <f t="shared" si="0"/>
        <v>31028.286699999997</v>
      </c>
      <c r="H30" s="24">
        <f t="shared" si="1"/>
        <v>127479.2867</v>
      </c>
      <c r="I30" s="25">
        <v>0.1</v>
      </c>
      <c r="J30" s="24">
        <f t="shared" si="2"/>
        <v>12747.928670000001</v>
      </c>
    </row>
    <row r="31" spans="1:10" x14ac:dyDescent="0.2">
      <c r="A31" s="239" t="s">
        <v>128</v>
      </c>
      <c r="B31" s="240"/>
      <c r="C31" s="239" t="s">
        <v>183</v>
      </c>
      <c r="D31" s="240"/>
      <c r="E31" s="24">
        <v>74565</v>
      </c>
      <c r="F31" s="25">
        <v>0.3584</v>
      </c>
      <c r="G31" s="24">
        <f t="shared" si="0"/>
        <v>26724.096000000001</v>
      </c>
      <c r="H31" s="24">
        <f t="shared" si="1"/>
        <v>101289.09600000001</v>
      </c>
      <c r="I31" s="25">
        <v>0.1</v>
      </c>
      <c r="J31" s="24">
        <f t="shared" si="2"/>
        <v>10128.909600000001</v>
      </c>
    </row>
    <row r="32" spans="1:10" x14ac:dyDescent="0.2">
      <c r="A32" s="239" t="s">
        <v>129</v>
      </c>
      <c r="B32" s="240"/>
      <c r="C32" s="239" t="s">
        <v>183</v>
      </c>
      <c r="D32" s="240"/>
      <c r="E32" s="24">
        <v>96531</v>
      </c>
      <c r="F32" s="25">
        <v>0.3216</v>
      </c>
      <c r="G32" s="24">
        <f t="shared" si="0"/>
        <v>31044.369599999998</v>
      </c>
      <c r="H32" s="24">
        <f t="shared" si="1"/>
        <v>127575.36960000001</v>
      </c>
      <c r="I32" s="25">
        <v>0.1</v>
      </c>
      <c r="J32" s="24">
        <f t="shared" si="2"/>
        <v>12757.536960000001</v>
      </c>
    </row>
    <row r="33" spans="1:10" x14ac:dyDescent="0.2">
      <c r="A33" s="195" t="s">
        <v>159</v>
      </c>
      <c r="B33" s="196"/>
      <c r="C33" s="196"/>
      <c r="D33" s="196"/>
      <c r="E33" s="196"/>
      <c r="F33" s="196"/>
      <c r="G33" s="196"/>
      <c r="H33" s="196"/>
      <c r="I33" s="197"/>
      <c r="J33" s="29">
        <f>SUM(J16:J32)</f>
        <v>167045.66870600003</v>
      </c>
    </row>
    <row r="34" spans="1:10" x14ac:dyDescent="0.2">
      <c r="A34" s="247"/>
      <c r="B34" s="247"/>
      <c r="C34" s="247"/>
      <c r="D34" s="247"/>
      <c r="E34" s="247"/>
      <c r="F34" s="247"/>
      <c r="G34" s="247"/>
      <c r="H34" s="247"/>
      <c r="I34" s="247"/>
      <c r="J34" s="247"/>
    </row>
    <row r="35" spans="1:10" x14ac:dyDescent="0.2">
      <c r="A35" s="241" t="s">
        <v>160</v>
      </c>
      <c r="B35" s="242"/>
      <c r="C35" s="186"/>
      <c r="D35" s="186"/>
      <c r="E35" s="242"/>
      <c r="F35" s="242"/>
      <c r="G35" s="242"/>
      <c r="H35" s="242"/>
      <c r="I35" s="242"/>
      <c r="J35" s="243"/>
    </row>
    <row r="36" spans="1:10" x14ac:dyDescent="0.2">
      <c r="A36" s="244" t="s">
        <v>39</v>
      </c>
      <c r="B36" s="245" t="s">
        <v>40</v>
      </c>
      <c r="C36" s="59" t="s">
        <v>161</v>
      </c>
      <c r="D36" s="59" t="s">
        <v>152</v>
      </c>
      <c r="E36" s="246" t="s">
        <v>41</v>
      </c>
      <c r="F36" s="244" t="s">
        <v>42</v>
      </c>
      <c r="G36" s="22" t="s">
        <v>43</v>
      </c>
      <c r="H36" s="22" t="s">
        <v>44</v>
      </c>
      <c r="I36" s="22" t="s">
        <v>111</v>
      </c>
      <c r="J36" s="22" t="s">
        <v>47</v>
      </c>
    </row>
    <row r="37" spans="1:10" x14ac:dyDescent="0.2">
      <c r="A37" s="244"/>
      <c r="B37" s="245"/>
      <c r="C37" s="60" t="s">
        <v>162</v>
      </c>
      <c r="D37" s="60" t="s">
        <v>163</v>
      </c>
      <c r="E37" s="246"/>
      <c r="F37" s="244"/>
      <c r="G37" s="23" t="s">
        <v>46</v>
      </c>
      <c r="H37" s="23" t="s">
        <v>45</v>
      </c>
      <c r="I37" s="23" t="s">
        <v>76</v>
      </c>
      <c r="J37" s="23" t="s">
        <v>76</v>
      </c>
    </row>
    <row r="38" spans="1:10" x14ac:dyDescent="0.2">
      <c r="A38" s="61" t="s">
        <v>130</v>
      </c>
      <c r="B38" s="62" t="s">
        <v>184</v>
      </c>
      <c r="C38" s="63">
        <v>1080</v>
      </c>
      <c r="D38" s="64">
        <v>22.45</v>
      </c>
      <c r="E38" s="24">
        <f>C38*D38</f>
        <v>24246</v>
      </c>
      <c r="F38" s="25">
        <v>7.6499999999999999E-2</v>
      </c>
      <c r="G38" s="24">
        <f>E38*F38</f>
        <v>1854.819</v>
      </c>
      <c r="H38" s="24">
        <f>E38+G38</f>
        <v>26100.819</v>
      </c>
      <c r="I38" s="25">
        <v>0.9</v>
      </c>
      <c r="J38" s="24">
        <f>H38*I38</f>
        <v>23490.737099999998</v>
      </c>
    </row>
    <row r="39" spans="1:10" x14ac:dyDescent="0.2">
      <c r="A39" s="61"/>
      <c r="B39" s="61"/>
      <c r="C39" s="65"/>
      <c r="D39" s="24"/>
      <c r="E39" s="24">
        <f t="shared" ref="E39" si="6">C39*D39</f>
        <v>0</v>
      </c>
      <c r="F39" s="25"/>
      <c r="G39" s="24">
        <f t="shared" ref="G39" si="7">E39*F39</f>
        <v>0</v>
      </c>
      <c r="H39" s="24">
        <f t="shared" ref="H39" si="8">E39+G39</f>
        <v>0</v>
      </c>
      <c r="I39" s="25"/>
      <c r="J39" s="24">
        <f t="shared" ref="J39" si="9">H39*I39</f>
        <v>0</v>
      </c>
    </row>
    <row r="40" spans="1:10" x14ac:dyDescent="0.2">
      <c r="A40" s="195" t="s">
        <v>164</v>
      </c>
      <c r="B40" s="196"/>
      <c r="C40" s="196"/>
      <c r="D40" s="196"/>
      <c r="E40" s="196"/>
      <c r="F40" s="196"/>
      <c r="G40" s="196"/>
      <c r="H40" s="196"/>
      <c r="I40" s="197"/>
      <c r="J40" s="29">
        <f>SUM(J38:J39)</f>
        <v>23490.737099999998</v>
      </c>
    </row>
    <row r="42" spans="1:10" ht="15.75" x14ac:dyDescent="0.25">
      <c r="A42" s="230" t="s">
        <v>185</v>
      </c>
      <c r="B42" s="231"/>
      <c r="C42" s="231"/>
      <c r="D42" s="231"/>
      <c r="E42" s="231"/>
      <c r="F42" s="231"/>
      <c r="G42" s="231"/>
      <c r="H42" s="231"/>
      <c r="I42" s="232"/>
      <c r="J42" s="66">
        <f>J33+J40</f>
        <v>190536.40580600002</v>
      </c>
    </row>
    <row r="47" spans="1:10" ht="15.75" x14ac:dyDescent="0.25">
      <c r="A47" s="205" t="s">
        <v>51</v>
      </c>
      <c r="B47" s="206"/>
      <c r="C47" s="206"/>
      <c r="D47" s="206"/>
      <c r="E47" s="206"/>
      <c r="F47" s="206"/>
      <c r="G47" s="206"/>
      <c r="H47" s="206"/>
      <c r="I47" s="206"/>
      <c r="J47" s="207"/>
    </row>
    <row r="48" spans="1:10" x14ac:dyDescent="0.2">
      <c r="A48" s="53"/>
      <c r="B48" s="53"/>
      <c r="C48" s="53"/>
      <c r="D48" s="53"/>
      <c r="E48" s="53"/>
      <c r="F48" s="53"/>
      <c r="G48" s="53"/>
      <c r="H48" s="53"/>
      <c r="I48" s="53"/>
      <c r="J48" s="53"/>
    </row>
    <row r="49" spans="1:10" x14ac:dyDescent="0.2">
      <c r="A49" s="241" t="s">
        <v>158</v>
      </c>
      <c r="B49" s="242"/>
      <c r="C49" s="242"/>
      <c r="D49" s="242"/>
      <c r="E49" s="242"/>
      <c r="F49" s="242"/>
      <c r="G49" s="242"/>
      <c r="H49" s="242"/>
      <c r="I49" s="242"/>
      <c r="J49" s="243"/>
    </row>
    <row r="50" spans="1:10" x14ac:dyDescent="0.2">
      <c r="A50" s="248" t="s">
        <v>39</v>
      </c>
      <c r="B50" s="249"/>
      <c r="C50" s="248" t="s">
        <v>40</v>
      </c>
      <c r="D50" s="249"/>
      <c r="E50" s="244" t="s">
        <v>41</v>
      </c>
      <c r="F50" s="244" t="s">
        <v>42</v>
      </c>
      <c r="G50" s="22" t="s">
        <v>43</v>
      </c>
      <c r="H50" s="22" t="s">
        <v>44</v>
      </c>
      <c r="I50" s="22" t="s">
        <v>111</v>
      </c>
      <c r="J50" s="22" t="s">
        <v>47</v>
      </c>
    </row>
    <row r="51" spans="1:10" x14ac:dyDescent="0.2">
      <c r="A51" s="250"/>
      <c r="B51" s="251"/>
      <c r="C51" s="250"/>
      <c r="D51" s="251"/>
      <c r="E51" s="244"/>
      <c r="F51" s="244"/>
      <c r="G51" s="23" t="s">
        <v>46</v>
      </c>
      <c r="H51" s="23" t="s">
        <v>45</v>
      </c>
      <c r="I51" s="23" t="s">
        <v>76</v>
      </c>
      <c r="J51" s="23" t="s">
        <v>76</v>
      </c>
    </row>
    <row r="52" spans="1:10" x14ac:dyDescent="0.2">
      <c r="A52" s="239" t="s">
        <v>131</v>
      </c>
      <c r="B52" s="240"/>
      <c r="C52" s="136" t="s">
        <v>186</v>
      </c>
      <c r="D52" s="137"/>
      <c r="E52" s="24">
        <v>45000</v>
      </c>
      <c r="F52" s="25">
        <v>0.46479999999999999</v>
      </c>
      <c r="G52" s="24">
        <f>E52*F52</f>
        <v>20916</v>
      </c>
      <c r="H52" s="24">
        <f>E52+G52</f>
        <v>65916</v>
      </c>
      <c r="I52" s="25">
        <v>0.1</v>
      </c>
      <c r="J52" s="24">
        <f>H52*I52</f>
        <v>6591.6</v>
      </c>
    </row>
    <row r="53" spans="1:10" x14ac:dyDescent="0.2">
      <c r="A53" s="239" t="s">
        <v>132</v>
      </c>
      <c r="B53" s="240"/>
      <c r="C53" s="136" t="s">
        <v>187</v>
      </c>
      <c r="D53" s="137"/>
      <c r="E53" s="24">
        <v>55000</v>
      </c>
      <c r="F53" s="25">
        <v>0.41599999999999998</v>
      </c>
      <c r="G53" s="24">
        <f t="shared" ref="G53:G55" si="10">E53*F53</f>
        <v>22880</v>
      </c>
      <c r="H53" s="24">
        <f t="shared" ref="H53:H55" si="11">E53+G53</f>
        <v>77880</v>
      </c>
      <c r="I53" s="25">
        <v>0.05</v>
      </c>
      <c r="J53" s="24">
        <f t="shared" ref="J53:J55" si="12">H53*I53</f>
        <v>3894</v>
      </c>
    </row>
    <row r="54" spans="1:10" x14ac:dyDescent="0.2">
      <c r="A54" s="239" t="s">
        <v>133</v>
      </c>
      <c r="B54" s="240"/>
      <c r="C54" s="239" t="s">
        <v>188</v>
      </c>
      <c r="D54" s="240"/>
      <c r="E54" s="24">
        <v>50248</v>
      </c>
      <c r="F54" s="25">
        <v>0.43680000000000002</v>
      </c>
      <c r="G54" s="24">
        <f t="shared" si="10"/>
        <v>21948.326400000002</v>
      </c>
      <c r="H54" s="24">
        <f t="shared" si="11"/>
        <v>72196.326400000005</v>
      </c>
      <c r="I54" s="25">
        <v>0.4</v>
      </c>
      <c r="J54" s="24">
        <f t="shared" si="12"/>
        <v>28878.530560000003</v>
      </c>
    </row>
    <row r="55" spans="1:10" x14ac:dyDescent="0.2">
      <c r="A55" s="239"/>
      <c r="B55" s="240"/>
      <c r="C55" s="239"/>
      <c r="D55" s="240"/>
      <c r="E55" s="24"/>
      <c r="F55" s="25"/>
      <c r="G55" s="24">
        <f t="shared" si="10"/>
        <v>0</v>
      </c>
      <c r="H55" s="24">
        <f t="shared" si="11"/>
        <v>0</v>
      </c>
      <c r="I55" s="25"/>
      <c r="J55" s="24">
        <f t="shared" si="12"/>
        <v>0</v>
      </c>
    </row>
    <row r="56" spans="1:10" x14ac:dyDescent="0.2">
      <c r="A56" s="195" t="s">
        <v>165</v>
      </c>
      <c r="B56" s="196"/>
      <c r="C56" s="196"/>
      <c r="D56" s="196"/>
      <c r="E56" s="196"/>
      <c r="F56" s="196"/>
      <c r="G56" s="196"/>
      <c r="H56" s="196"/>
      <c r="I56" s="197"/>
      <c r="J56" s="29">
        <f>SUM(J52:J55)</f>
        <v>39364.130560000005</v>
      </c>
    </row>
    <row r="57" spans="1:10" x14ac:dyDescent="0.2">
      <c r="A57" s="247"/>
      <c r="B57" s="247"/>
      <c r="C57" s="247"/>
      <c r="D57" s="247"/>
      <c r="E57" s="247"/>
      <c r="F57" s="247"/>
      <c r="G57" s="247"/>
      <c r="H57" s="247"/>
      <c r="I57" s="247"/>
      <c r="J57" s="247"/>
    </row>
    <row r="58" spans="1:10" x14ac:dyDescent="0.2">
      <c r="A58" s="241" t="s">
        <v>160</v>
      </c>
      <c r="B58" s="242"/>
      <c r="C58" s="186"/>
      <c r="D58" s="186"/>
      <c r="E58" s="242"/>
      <c r="F58" s="242"/>
      <c r="G58" s="242"/>
      <c r="H58" s="242"/>
      <c r="I58" s="242"/>
      <c r="J58" s="243"/>
    </row>
    <row r="59" spans="1:10" x14ac:dyDescent="0.2">
      <c r="A59" s="244" t="s">
        <v>39</v>
      </c>
      <c r="B59" s="245" t="s">
        <v>40</v>
      </c>
      <c r="C59" s="59" t="s">
        <v>161</v>
      </c>
      <c r="D59" s="59" t="s">
        <v>152</v>
      </c>
      <c r="E59" s="246" t="s">
        <v>41</v>
      </c>
      <c r="F59" s="244" t="s">
        <v>42</v>
      </c>
      <c r="G59" s="22" t="s">
        <v>43</v>
      </c>
      <c r="H59" s="22" t="s">
        <v>44</v>
      </c>
      <c r="I59" s="22" t="s">
        <v>111</v>
      </c>
      <c r="J59" s="22" t="s">
        <v>47</v>
      </c>
    </row>
    <row r="60" spans="1:10" x14ac:dyDescent="0.2">
      <c r="A60" s="244"/>
      <c r="B60" s="245"/>
      <c r="C60" s="60" t="s">
        <v>162</v>
      </c>
      <c r="D60" s="60" t="s">
        <v>163</v>
      </c>
      <c r="E60" s="246"/>
      <c r="F60" s="244"/>
      <c r="G60" s="23" t="s">
        <v>46</v>
      </c>
      <c r="H60" s="23" t="s">
        <v>45</v>
      </c>
      <c r="I60" s="23" t="s">
        <v>76</v>
      </c>
      <c r="J60" s="23" t="s">
        <v>76</v>
      </c>
    </row>
    <row r="61" spans="1:10" x14ac:dyDescent="0.2">
      <c r="A61" s="61" t="s">
        <v>134</v>
      </c>
      <c r="B61" s="62" t="s">
        <v>189</v>
      </c>
      <c r="C61" s="63">
        <v>200</v>
      </c>
      <c r="D61" s="64">
        <v>10</v>
      </c>
      <c r="E61" s="24">
        <f>C61*D61</f>
        <v>2000</v>
      </c>
      <c r="F61" s="25">
        <v>7.6499999999999999E-2</v>
      </c>
      <c r="G61" s="24">
        <f>E61*F61</f>
        <v>153</v>
      </c>
      <c r="H61" s="24">
        <f>E61+G61</f>
        <v>2153</v>
      </c>
      <c r="I61" s="25">
        <v>1</v>
      </c>
      <c r="J61" s="24">
        <f>H61*I61</f>
        <v>2153</v>
      </c>
    </row>
    <row r="62" spans="1:10" x14ac:dyDescent="0.2">
      <c r="A62" s="61"/>
      <c r="B62" s="61"/>
      <c r="C62" s="65"/>
      <c r="D62" s="24"/>
      <c r="E62" s="24">
        <f t="shared" ref="E62" si="13">C62*D62</f>
        <v>0</v>
      </c>
      <c r="F62" s="25"/>
      <c r="G62" s="24">
        <f t="shared" ref="G62" si="14">E62*F62</f>
        <v>0</v>
      </c>
      <c r="H62" s="24">
        <f t="shared" ref="H62" si="15">E62+G62</f>
        <v>0</v>
      </c>
      <c r="I62" s="25"/>
      <c r="J62" s="24">
        <f t="shared" ref="J62" si="16">H62*I62</f>
        <v>0</v>
      </c>
    </row>
    <row r="63" spans="1:10" x14ac:dyDescent="0.2">
      <c r="A63" s="195" t="s">
        <v>166</v>
      </c>
      <c r="B63" s="196"/>
      <c r="C63" s="196"/>
      <c r="D63" s="196"/>
      <c r="E63" s="196"/>
      <c r="F63" s="196"/>
      <c r="G63" s="196"/>
      <c r="H63" s="196"/>
      <c r="I63" s="197"/>
      <c r="J63" s="29">
        <f>SUM(J61:J62)</f>
        <v>2153</v>
      </c>
    </row>
    <row r="65" spans="1:10" ht="15.75" x14ac:dyDescent="0.25">
      <c r="A65" s="230" t="s">
        <v>190</v>
      </c>
      <c r="B65" s="231"/>
      <c r="C65" s="231"/>
      <c r="D65" s="231"/>
      <c r="E65" s="231"/>
      <c r="F65" s="231"/>
      <c r="G65" s="231"/>
      <c r="H65" s="231"/>
      <c r="I65" s="232"/>
      <c r="J65" s="66">
        <f>J56+J63</f>
        <v>41517.130560000005</v>
      </c>
    </row>
    <row r="70" spans="1:10" ht="15.75" x14ac:dyDescent="0.25">
      <c r="A70" s="230" t="s">
        <v>191</v>
      </c>
      <c r="B70" s="231"/>
      <c r="C70" s="231"/>
      <c r="D70" s="231"/>
      <c r="E70" s="231"/>
      <c r="F70" s="231"/>
      <c r="G70" s="231"/>
      <c r="H70" s="231"/>
      <c r="I70" s="232"/>
      <c r="J70" s="66">
        <f>J42+J65</f>
        <v>232053.53636600001</v>
      </c>
    </row>
    <row r="71" spans="1:10" ht="15.75" x14ac:dyDescent="0.25">
      <c r="A71" s="233" t="s">
        <v>192</v>
      </c>
      <c r="B71" s="234"/>
      <c r="C71" s="234"/>
      <c r="D71" s="234"/>
      <c r="E71" s="234"/>
      <c r="F71" s="234"/>
      <c r="G71" s="234"/>
      <c r="H71" s="234"/>
      <c r="I71" s="235"/>
      <c r="J71" s="72">
        <f>D84</f>
        <v>9765</v>
      </c>
    </row>
    <row r="72" spans="1:10" ht="15.75" x14ac:dyDescent="0.25">
      <c r="A72" s="230" t="s">
        <v>245</v>
      </c>
      <c r="B72" s="231"/>
      <c r="C72" s="231"/>
      <c r="D72" s="231"/>
      <c r="E72" s="231"/>
      <c r="F72" s="231"/>
      <c r="G72" s="231"/>
      <c r="H72" s="231"/>
      <c r="I72" s="232"/>
      <c r="J72" s="66">
        <f>J70/J71</f>
        <v>23.763803007270866</v>
      </c>
    </row>
    <row r="74" spans="1:10" ht="15.75" x14ac:dyDescent="0.25">
      <c r="A74" s="205" t="s">
        <v>224</v>
      </c>
      <c r="B74" s="206"/>
      <c r="C74" s="206"/>
      <c r="D74" s="206"/>
      <c r="E74" s="206"/>
      <c r="F74" s="207"/>
    </row>
    <row r="75" spans="1:10" x14ac:dyDescent="0.2">
      <c r="A75" s="218" t="s">
        <v>168</v>
      </c>
      <c r="B75" s="219"/>
      <c r="C75" s="220"/>
      <c r="D75" s="73" t="s">
        <v>73</v>
      </c>
      <c r="E75" s="73" t="s">
        <v>197</v>
      </c>
      <c r="F75" s="73" t="s">
        <v>200</v>
      </c>
    </row>
    <row r="76" spans="1:10" x14ac:dyDescent="0.2">
      <c r="A76" s="221"/>
      <c r="B76" s="222"/>
      <c r="C76" s="223"/>
      <c r="D76" s="74" t="s">
        <v>174</v>
      </c>
      <c r="E76" s="74" t="s">
        <v>198</v>
      </c>
      <c r="F76" s="74" t="s">
        <v>202</v>
      </c>
    </row>
    <row r="77" spans="1:10" x14ac:dyDescent="0.2">
      <c r="A77" s="224"/>
      <c r="B77" s="225"/>
      <c r="C77" s="226"/>
      <c r="D77" s="75" t="s">
        <v>175</v>
      </c>
      <c r="E77" s="75" t="s">
        <v>199</v>
      </c>
      <c r="F77" s="75" t="s">
        <v>201</v>
      </c>
    </row>
    <row r="78" spans="1:10" x14ac:dyDescent="0.2">
      <c r="A78" s="236" t="s">
        <v>193</v>
      </c>
      <c r="B78" s="237"/>
      <c r="C78" s="238"/>
      <c r="D78" s="76">
        <v>3500</v>
      </c>
      <c r="E78" s="79">
        <v>25</v>
      </c>
      <c r="F78" s="79">
        <f>D78*E78</f>
        <v>87500</v>
      </c>
    </row>
    <row r="79" spans="1:10" x14ac:dyDescent="0.2">
      <c r="A79" s="213" t="s">
        <v>177</v>
      </c>
      <c r="B79" s="214"/>
      <c r="C79" s="215"/>
      <c r="D79" s="77">
        <v>2600</v>
      </c>
      <c r="E79" s="80">
        <v>23</v>
      </c>
      <c r="F79" s="80">
        <f t="shared" ref="F79:F83" si="17">D79*E79</f>
        <v>59800</v>
      </c>
    </row>
    <row r="80" spans="1:10" x14ac:dyDescent="0.2">
      <c r="A80" s="213" t="s">
        <v>178</v>
      </c>
      <c r="B80" s="214"/>
      <c r="C80" s="215"/>
      <c r="D80" s="77">
        <v>1725</v>
      </c>
      <c r="E80" s="80">
        <v>24</v>
      </c>
      <c r="F80" s="80">
        <f t="shared" si="17"/>
        <v>41400</v>
      </c>
    </row>
    <row r="81" spans="1:6" x14ac:dyDescent="0.2">
      <c r="A81" s="213" t="s">
        <v>194</v>
      </c>
      <c r="B81" s="214"/>
      <c r="C81" s="215"/>
      <c r="D81" s="77">
        <v>1200</v>
      </c>
      <c r="E81" s="80">
        <v>22</v>
      </c>
      <c r="F81" s="80">
        <f t="shared" si="17"/>
        <v>26400</v>
      </c>
    </row>
    <row r="82" spans="1:6" x14ac:dyDescent="0.2">
      <c r="A82" s="213" t="s">
        <v>195</v>
      </c>
      <c r="B82" s="214"/>
      <c r="C82" s="215"/>
      <c r="D82" s="77">
        <v>500</v>
      </c>
      <c r="E82" s="80">
        <v>22</v>
      </c>
      <c r="F82" s="80">
        <f t="shared" si="17"/>
        <v>11000</v>
      </c>
    </row>
    <row r="83" spans="1:6" x14ac:dyDescent="0.2">
      <c r="A83" s="203" t="s">
        <v>196</v>
      </c>
      <c r="B83" s="177"/>
      <c r="C83" s="204"/>
      <c r="D83" s="78">
        <v>240</v>
      </c>
      <c r="E83" s="64">
        <v>25</v>
      </c>
      <c r="F83" s="64">
        <f t="shared" si="17"/>
        <v>6000</v>
      </c>
    </row>
    <row r="84" spans="1:6" x14ac:dyDescent="0.2">
      <c r="A84" s="216" t="s">
        <v>204</v>
      </c>
      <c r="B84" s="217"/>
      <c r="C84" s="217"/>
      <c r="D84" s="81">
        <f>SUM(D78:D83)</f>
        <v>9765</v>
      </c>
      <c r="E84" s="82" t="s">
        <v>203</v>
      </c>
      <c r="F84" s="83">
        <f>SUM(F78:F83)</f>
        <v>232100</v>
      </c>
    </row>
    <row r="85" spans="1:6" x14ac:dyDescent="0.2">
      <c r="A85" s="227" t="s">
        <v>205</v>
      </c>
      <c r="B85" s="228"/>
      <c r="C85" s="228"/>
      <c r="D85" s="84"/>
      <c r="E85" s="85"/>
      <c r="F85" s="86">
        <f>J70</f>
        <v>232053.53636600001</v>
      </c>
    </row>
    <row r="86" spans="1:6" x14ac:dyDescent="0.2">
      <c r="A86" s="229" t="s">
        <v>208</v>
      </c>
      <c r="B86" s="184"/>
      <c r="C86" s="184"/>
      <c r="D86" s="208" t="s">
        <v>207</v>
      </c>
      <c r="E86" s="208"/>
      <c r="F86" s="87">
        <f>F84-F85</f>
        <v>46.463633999985177</v>
      </c>
    </row>
    <row r="87" spans="1:6" x14ac:dyDescent="0.2">
      <c r="A87" s="201" t="s">
        <v>206</v>
      </c>
      <c r="B87" s="202"/>
      <c r="C87" s="202"/>
      <c r="D87" s="209"/>
      <c r="E87" s="209"/>
      <c r="F87" s="88">
        <f>(F84-F85)/F85</f>
        <v>2.0022807981129708E-4</v>
      </c>
    </row>
    <row r="88" spans="1:6" ht="26.25" customHeight="1" x14ac:dyDescent="0.2">
      <c r="A88" s="210" t="s">
        <v>227</v>
      </c>
      <c r="B88" s="211"/>
      <c r="C88" s="211"/>
      <c r="D88" s="211"/>
      <c r="E88" s="211"/>
      <c r="F88" s="212"/>
    </row>
    <row r="89" spans="1:6" x14ac:dyDescent="0.2">
      <c r="A89" s="195" t="s">
        <v>209</v>
      </c>
      <c r="B89" s="196"/>
      <c r="C89" s="196"/>
      <c r="D89" s="196"/>
      <c r="E89" s="196"/>
      <c r="F89" s="197"/>
    </row>
    <row r="90" spans="1:6" ht="29.25" customHeight="1" x14ac:dyDescent="0.2">
      <c r="A90" s="198" t="s">
        <v>225</v>
      </c>
      <c r="B90" s="199"/>
      <c r="C90" s="199"/>
      <c r="D90" s="199"/>
      <c r="E90" s="199"/>
      <c r="F90" s="200"/>
    </row>
  </sheetData>
  <mergeCells count="97">
    <mergeCell ref="B8:J8"/>
    <mergeCell ref="A1:J1"/>
    <mergeCell ref="B4:J4"/>
    <mergeCell ref="B5:J5"/>
    <mergeCell ref="B6:J6"/>
    <mergeCell ref="B7:J7"/>
    <mergeCell ref="A11:J11"/>
    <mergeCell ref="A13:J13"/>
    <mergeCell ref="A14:B15"/>
    <mergeCell ref="C14:D15"/>
    <mergeCell ref="E14:E15"/>
    <mergeCell ref="F14:F15"/>
    <mergeCell ref="A16:B16"/>
    <mergeCell ref="C16:D16"/>
    <mergeCell ref="A17:B17"/>
    <mergeCell ref="C17:D17"/>
    <mergeCell ref="A30:B30"/>
    <mergeCell ref="C30:D30"/>
    <mergeCell ref="A22:B22"/>
    <mergeCell ref="C22:D22"/>
    <mergeCell ref="A23:B23"/>
    <mergeCell ref="C23:D23"/>
    <mergeCell ref="A24:B24"/>
    <mergeCell ref="C24:D24"/>
    <mergeCell ref="A25:B25"/>
    <mergeCell ref="C25:D25"/>
    <mergeCell ref="A26:B26"/>
    <mergeCell ref="C26:D26"/>
    <mergeCell ref="A40:I40"/>
    <mergeCell ref="A31:B31"/>
    <mergeCell ref="C31:D31"/>
    <mergeCell ref="A32:B32"/>
    <mergeCell ref="C32:D32"/>
    <mergeCell ref="A33:I33"/>
    <mergeCell ref="A34:J34"/>
    <mergeCell ref="A35:J35"/>
    <mergeCell ref="A36:A37"/>
    <mergeCell ref="B36:B37"/>
    <mergeCell ref="E36:E37"/>
    <mergeCell ref="F36:F37"/>
    <mergeCell ref="A42:I42"/>
    <mergeCell ref="A47:J47"/>
    <mergeCell ref="A49:J49"/>
    <mergeCell ref="A50:B51"/>
    <mergeCell ref="C50:D51"/>
    <mergeCell ref="E50:E51"/>
    <mergeCell ref="F50:F51"/>
    <mergeCell ref="C55:D55"/>
    <mergeCell ref="A56:I56"/>
    <mergeCell ref="A57:J57"/>
    <mergeCell ref="A52:B52"/>
    <mergeCell ref="C52:D52"/>
    <mergeCell ref="A53:B53"/>
    <mergeCell ref="C53:D53"/>
    <mergeCell ref="A54:B54"/>
    <mergeCell ref="C54:D54"/>
    <mergeCell ref="A65:I65"/>
    <mergeCell ref="A18:B18"/>
    <mergeCell ref="C18:D18"/>
    <mergeCell ref="A19:B19"/>
    <mergeCell ref="C19:D19"/>
    <mergeCell ref="A20:B20"/>
    <mergeCell ref="C20:D20"/>
    <mergeCell ref="A21:B21"/>
    <mergeCell ref="C21:D21"/>
    <mergeCell ref="A58:J58"/>
    <mergeCell ref="A59:A60"/>
    <mergeCell ref="B59:B60"/>
    <mergeCell ref="E59:E60"/>
    <mergeCell ref="F59:F60"/>
    <mergeCell ref="A63:I63"/>
    <mergeCell ref="A55:B55"/>
    <mergeCell ref="A27:B27"/>
    <mergeCell ref="C27:D27"/>
    <mergeCell ref="A28:B28"/>
    <mergeCell ref="C28:D28"/>
    <mergeCell ref="A29:B29"/>
    <mergeCell ref="C29:D29"/>
    <mergeCell ref="A70:I70"/>
    <mergeCell ref="A71:I71"/>
    <mergeCell ref="A72:I72"/>
    <mergeCell ref="A78:C78"/>
    <mergeCell ref="A79:C79"/>
    <mergeCell ref="A89:F89"/>
    <mergeCell ref="A90:F90"/>
    <mergeCell ref="A87:C87"/>
    <mergeCell ref="A83:C83"/>
    <mergeCell ref="A74:F74"/>
    <mergeCell ref="D86:E87"/>
    <mergeCell ref="A88:F88"/>
    <mergeCell ref="A81:C81"/>
    <mergeCell ref="A82:C82"/>
    <mergeCell ref="A84:C84"/>
    <mergeCell ref="A75:C77"/>
    <mergeCell ref="A85:C85"/>
    <mergeCell ref="A86:C86"/>
    <mergeCell ref="A80:C80"/>
  </mergeCells>
  <pageMargins left="0.45" right="0.45" top="0.5" bottom="0.5" header="0.3" footer="0.3"/>
  <pageSetup scale="75" fitToHeight="0" orientation="portrait" r:id="rId1"/>
  <headerFooter>
    <oddFooter>&amp;LTTUHSCEP&amp;CPage 2 (&amp;P)&amp;RRev. March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zoomScale="125" zoomScaleNormal="125" workbookViewId="0">
      <selection sqref="A1:N1"/>
    </sheetView>
  </sheetViews>
  <sheetFormatPr defaultColWidth="9.140625" defaultRowHeight="12.75" x14ac:dyDescent="0.2"/>
  <cols>
    <col min="1" max="1" width="7.7109375" style="2" customWidth="1"/>
    <col min="2" max="3" width="12.7109375" style="2" customWidth="1"/>
    <col min="4" max="4" width="10.140625" style="2" bestFit="1" customWidth="1"/>
    <col min="5" max="5" width="9.85546875" style="2" bestFit="1" customWidth="1"/>
    <col min="6" max="6" width="11.42578125" style="2" bestFit="1" customWidth="1"/>
    <col min="7" max="7" width="9.85546875" style="35" customWidth="1"/>
    <col min="8" max="8" width="10.42578125" style="35" bestFit="1" customWidth="1"/>
    <col min="9" max="9" width="9.85546875" style="35" customWidth="1"/>
    <col min="10" max="10" width="10.42578125" style="2" bestFit="1" customWidth="1"/>
    <col min="11" max="13" width="9.85546875" style="2" customWidth="1"/>
    <col min="14" max="14" width="11.42578125" style="2" bestFit="1" customWidth="1"/>
    <col min="15" max="16384" width="9.140625" style="2"/>
  </cols>
  <sheetData>
    <row r="1" spans="1:14" ht="15.75" x14ac:dyDescent="0.25">
      <c r="A1" s="205" t="s">
        <v>58</v>
      </c>
      <c r="B1" s="206"/>
      <c r="C1" s="206"/>
      <c r="D1" s="206"/>
      <c r="E1" s="206"/>
      <c r="F1" s="206"/>
      <c r="G1" s="206"/>
      <c r="H1" s="206"/>
      <c r="I1" s="206"/>
      <c r="J1" s="206"/>
      <c r="K1" s="206"/>
      <c r="L1" s="206"/>
      <c r="M1" s="206"/>
      <c r="N1" s="207"/>
    </row>
    <row r="2" spans="1:14" x14ac:dyDescent="0.2">
      <c r="A2" s="257"/>
      <c r="B2" s="257"/>
      <c r="C2" s="257"/>
      <c r="D2" s="257"/>
      <c r="E2" s="257"/>
      <c r="F2" s="257"/>
      <c r="G2" s="257"/>
      <c r="H2" s="257"/>
      <c r="I2" s="257"/>
      <c r="J2" s="257"/>
      <c r="K2" s="257"/>
      <c r="L2" s="257"/>
      <c r="M2" s="257"/>
      <c r="N2" s="257"/>
    </row>
    <row r="3" spans="1:14" x14ac:dyDescent="0.2">
      <c r="A3" s="257"/>
      <c r="B3" s="257"/>
      <c r="C3" s="257"/>
      <c r="D3" s="257"/>
      <c r="E3" s="257"/>
      <c r="F3" s="257"/>
      <c r="G3" s="257"/>
      <c r="H3" s="257"/>
      <c r="I3" s="257"/>
      <c r="J3" s="257"/>
      <c r="K3" s="257"/>
      <c r="L3" s="257"/>
      <c r="M3" s="257"/>
      <c r="N3" s="257"/>
    </row>
    <row r="4" spans="1:14" ht="27" customHeight="1" x14ac:dyDescent="0.2">
      <c r="A4" s="30" t="s">
        <v>61</v>
      </c>
      <c r="B4" s="252" t="s">
        <v>62</v>
      </c>
      <c r="C4" s="252"/>
      <c r="D4" s="252"/>
      <c r="E4" s="252"/>
      <c r="F4" s="252"/>
      <c r="G4" s="252"/>
      <c r="H4" s="252"/>
      <c r="I4" s="252"/>
      <c r="J4" s="252"/>
      <c r="K4" s="252"/>
      <c r="L4" s="252"/>
      <c r="M4" s="252"/>
      <c r="N4" s="252"/>
    </row>
    <row r="5" spans="1:14" ht="12.75" customHeight="1" x14ac:dyDescent="0.2">
      <c r="A5" s="30"/>
      <c r="B5" s="252"/>
      <c r="C5" s="252"/>
      <c r="D5" s="252"/>
      <c r="E5" s="252"/>
      <c r="F5" s="252"/>
      <c r="G5" s="252"/>
      <c r="H5" s="252"/>
      <c r="I5" s="252"/>
      <c r="J5" s="252"/>
      <c r="K5" s="252"/>
      <c r="L5" s="252"/>
      <c r="M5" s="252"/>
      <c r="N5" s="252"/>
    </row>
    <row r="6" spans="1:14" ht="12.75" customHeight="1" x14ac:dyDescent="0.2">
      <c r="B6" s="252" t="s">
        <v>80</v>
      </c>
      <c r="C6" s="252"/>
      <c r="D6" s="252"/>
      <c r="E6" s="252"/>
      <c r="F6" s="252"/>
      <c r="G6" s="252"/>
      <c r="H6" s="252"/>
      <c r="I6" s="252"/>
      <c r="J6" s="252"/>
      <c r="K6" s="252"/>
      <c r="L6" s="252"/>
      <c r="M6" s="252"/>
      <c r="N6" s="252"/>
    </row>
    <row r="7" spans="1:14" ht="12.75" customHeight="1" x14ac:dyDescent="0.2">
      <c r="B7" s="252"/>
      <c r="C7" s="252"/>
      <c r="D7" s="252"/>
      <c r="E7" s="252"/>
      <c r="F7" s="252"/>
      <c r="G7" s="252"/>
      <c r="H7" s="252"/>
      <c r="I7" s="252"/>
      <c r="J7" s="252"/>
      <c r="K7" s="252"/>
      <c r="L7" s="252"/>
      <c r="M7" s="252"/>
      <c r="N7" s="252"/>
    </row>
    <row r="8" spans="1:14" x14ac:dyDescent="0.2">
      <c r="B8" s="257"/>
      <c r="C8" s="257"/>
      <c r="D8" s="257"/>
      <c r="E8" s="257"/>
      <c r="F8" s="257"/>
      <c r="G8" s="257"/>
      <c r="H8" s="257"/>
      <c r="I8" s="257"/>
      <c r="J8" s="257"/>
      <c r="K8" s="257"/>
      <c r="L8" s="257"/>
      <c r="M8" s="257"/>
      <c r="N8" s="257"/>
    </row>
    <row r="9" spans="1:14" ht="15.75" x14ac:dyDescent="0.25">
      <c r="A9" s="205" t="s">
        <v>58</v>
      </c>
      <c r="B9" s="206"/>
      <c r="C9" s="206"/>
      <c r="D9" s="206"/>
      <c r="E9" s="206"/>
      <c r="F9" s="207"/>
      <c r="G9" s="89"/>
      <c r="H9" s="89"/>
      <c r="I9" s="89"/>
    </row>
    <row r="10" spans="1:14" x14ac:dyDescent="0.2">
      <c r="A10" s="28"/>
      <c r="B10" s="28"/>
      <c r="C10" s="28"/>
      <c r="D10" s="28"/>
      <c r="E10" s="28"/>
      <c r="F10" s="28"/>
      <c r="G10" s="28"/>
      <c r="H10" s="28"/>
      <c r="I10" s="28"/>
    </row>
    <row r="11" spans="1:14" x14ac:dyDescent="0.2">
      <c r="A11" s="266" t="s">
        <v>59</v>
      </c>
      <c r="B11" s="267"/>
      <c r="C11" s="267"/>
      <c r="D11" s="268"/>
      <c r="E11" s="124" t="s">
        <v>47</v>
      </c>
      <c r="F11" s="125"/>
      <c r="G11" s="53"/>
      <c r="H11" s="53"/>
      <c r="I11" s="53"/>
    </row>
    <row r="12" spans="1:14" x14ac:dyDescent="0.2">
      <c r="A12" s="269"/>
      <c r="B12" s="270"/>
      <c r="C12" s="270"/>
      <c r="D12" s="271"/>
      <c r="E12" s="128" t="s">
        <v>76</v>
      </c>
      <c r="F12" s="129"/>
      <c r="G12" s="53"/>
      <c r="H12" s="53"/>
      <c r="I12" s="53"/>
    </row>
    <row r="13" spans="1:14" x14ac:dyDescent="0.2">
      <c r="A13" s="264" t="s">
        <v>213</v>
      </c>
      <c r="B13" s="164"/>
      <c r="C13" s="164"/>
      <c r="D13" s="265"/>
      <c r="E13" s="262">
        <v>470300</v>
      </c>
      <c r="F13" s="263"/>
      <c r="G13" s="90"/>
      <c r="H13" s="90"/>
      <c r="I13" s="90"/>
    </row>
    <row r="14" spans="1:14" x14ac:dyDescent="0.2">
      <c r="A14" s="264" t="s">
        <v>214</v>
      </c>
      <c r="B14" s="164"/>
      <c r="C14" s="164"/>
      <c r="D14" s="265"/>
      <c r="E14" s="262">
        <v>10500</v>
      </c>
      <c r="F14" s="263"/>
      <c r="G14" s="90"/>
      <c r="H14" s="90"/>
      <c r="I14" s="90"/>
    </row>
    <row r="15" spans="1:14" x14ac:dyDescent="0.2">
      <c r="A15" s="264" t="s">
        <v>215</v>
      </c>
      <c r="B15" s="164"/>
      <c r="C15" s="164"/>
      <c r="D15" s="265"/>
      <c r="E15" s="262">
        <v>17500</v>
      </c>
      <c r="F15" s="263"/>
      <c r="G15" s="90"/>
      <c r="H15" s="90"/>
      <c r="I15" s="90"/>
    </row>
    <row r="16" spans="1:14" x14ac:dyDescent="0.2">
      <c r="A16" s="264" t="s">
        <v>216</v>
      </c>
      <c r="B16" s="164"/>
      <c r="C16" s="164"/>
      <c r="D16" s="265"/>
      <c r="E16" s="262">
        <v>8500</v>
      </c>
      <c r="F16" s="263"/>
      <c r="G16" s="90"/>
      <c r="H16" s="90"/>
      <c r="I16" s="90"/>
    </row>
    <row r="17" spans="1:14" x14ac:dyDescent="0.2">
      <c r="A17" s="264"/>
      <c r="B17" s="164"/>
      <c r="C17" s="164"/>
      <c r="D17" s="265"/>
      <c r="E17" s="258"/>
      <c r="F17" s="259"/>
      <c r="G17" s="90"/>
      <c r="H17" s="90"/>
      <c r="I17" s="90"/>
    </row>
    <row r="18" spans="1:14" x14ac:dyDescent="0.2">
      <c r="A18" s="264"/>
      <c r="B18" s="164"/>
      <c r="C18" s="164"/>
      <c r="D18" s="265"/>
      <c r="E18" s="258"/>
      <c r="F18" s="259"/>
      <c r="G18" s="90"/>
      <c r="H18" s="90"/>
      <c r="I18" s="90"/>
    </row>
    <row r="19" spans="1:14" x14ac:dyDescent="0.2">
      <c r="A19" s="264"/>
      <c r="B19" s="164"/>
      <c r="C19" s="164"/>
      <c r="D19" s="265"/>
      <c r="E19" s="258"/>
      <c r="F19" s="259"/>
      <c r="G19" s="90"/>
      <c r="H19" s="90"/>
      <c r="I19" s="90"/>
    </row>
    <row r="20" spans="1:14" x14ac:dyDescent="0.2">
      <c r="A20" s="264"/>
      <c r="B20" s="164"/>
      <c r="C20" s="164"/>
      <c r="D20" s="265"/>
      <c r="E20" s="258"/>
      <c r="F20" s="259"/>
      <c r="G20" s="90"/>
      <c r="H20" s="90"/>
      <c r="I20" s="90"/>
    </row>
    <row r="21" spans="1:14" x14ac:dyDescent="0.2">
      <c r="A21" s="264"/>
      <c r="B21" s="164"/>
      <c r="C21" s="164"/>
      <c r="D21" s="265"/>
      <c r="E21" s="258"/>
      <c r="F21" s="259"/>
      <c r="G21" s="90"/>
      <c r="H21" s="90"/>
      <c r="I21" s="90"/>
    </row>
    <row r="22" spans="1:14" x14ac:dyDescent="0.2">
      <c r="A22" s="264"/>
      <c r="B22" s="164"/>
      <c r="C22" s="164"/>
      <c r="D22" s="265"/>
      <c r="E22" s="258"/>
      <c r="F22" s="259"/>
      <c r="G22" s="90"/>
      <c r="H22" s="90"/>
      <c r="I22" s="90"/>
    </row>
    <row r="23" spans="1:14" ht="15" customHeight="1" x14ac:dyDescent="0.2">
      <c r="A23" s="38" t="s">
        <v>217</v>
      </c>
      <c r="B23" s="92"/>
      <c r="C23" s="56"/>
      <c r="D23" s="56"/>
      <c r="E23" s="260">
        <f>SUM(E13:F22)</f>
        <v>506800</v>
      </c>
      <c r="F23" s="261"/>
      <c r="G23" s="91"/>
      <c r="H23" s="91"/>
      <c r="I23" s="91"/>
    </row>
    <row r="27" spans="1:14" ht="15.75" x14ac:dyDescent="0.25">
      <c r="A27" s="205" t="s">
        <v>224</v>
      </c>
      <c r="B27" s="206"/>
      <c r="C27" s="206"/>
      <c r="D27" s="206"/>
      <c r="E27" s="206"/>
      <c r="F27" s="206"/>
      <c r="G27" s="206"/>
      <c r="H27" s="206"/>
      <c r="I27" s="206"/>
      <c r="J27" s="206"/>
      <c r="K27" s="206"/>
      <c r="L27" s="206"/>
      <c r="M27" s="206"/>
      <c r="N27" s="207"/>
    </row>
    <row r="28" spans="1:14" x14ac:dyDescent="0.2">
      <c r="A28" s="218" t="s">
        <v>168</v>
      </c>
      <c r="B28" s="219"/>
      <c r="C28" s="220"/>
      <c r="D28" s="73" t="s">
        <v>73</v>
      </c>
      <c r="E28" s="253" t="s">
        <v>213</v>
      </c>
      <c r="F28" s="254"/>
      <c r="G28" s="253" t="s">
        <v>219</v>
      </c>
      <c r="H28" s="254"/>
      <c r="I28" s="253" t="s">
        <v>220</v>
      </c>
      <c r="J28" s="254"/>
      <c r="K28" s="253" t="s">
        <v>216</v>
      </c>
      <c r="L28" s="254"/>
      <c r="M28" s="253" t="s">
        <v>221</v>
      </c>
      <c r="N28" s="254"/>
    </row>
    <row r="29" spans="1:14" x14ac:dyDescent="0.2">
      <c r="A29" s="221"/>
      <c r="B29" s="222"/>
      <c r="C29" s="223"/>
      <c r="D29" s="74" t="s">
        <v>174</v>
      </c>
      <c r="E29" s="22" t="s">
        <v>218</v>
      </c>
      <c r="F29" s="255" t="s">
        <v>44</v>
      </c>
      <c r="G29" s="22" t="s">
        <v>218</v>
      </c>
      <c r="H29" s="255" t="s">
        <v>44</v>
      </c>
      <c r="I29" s="22" t="s">
        <v>218</v>
      </c>
      <c r="J29" s="255" t="s">
        <v>44</v>
      </c>
      <c r="K29" s="22" t="s">
        <v>218</v>
      </c>
      <c r="L29" s="255" t="s">
        <v>44</v>
      </c>
      <c r="M29" s="22" t="s">
        <v>218</v>
      </c>
      <c r="N29" s="255" t="s">
        <v>44</v>
      </c>
    </row>
    <row r="30" spans="1:14" x14ac:dyDescent="0.2">
      <c r="A30" s="224"/>
      <c r="B30" s="225"/>
      <c r="C30" s="226"/>
      <c r="D30" s="75" t="s">
        <v>175</v>
      </c>
      <c r="E30" s="23" t="s">
        <v>199</v>
      </c>
      <c r="F30" s="256"/>
      <c r="G30" s="23" t="s">
        <v>199</v>
      </c>
      <c r="H30" s="256"/>
      <c r="I30" s="23" t="s">
        <v>199</v>
      </c>
      <c r="J30" s="256"/>
      <c r="K30" s="23" t="s">
        <v>199</v>
      </c>
      <c r="L30" s="256"/>
      <c r="M30" s="23" t="s">
        <v>199</v>
      </c>
      <c r="N30" s="256"/>
    </row>
    <row r="31" spans="1:14" x14ac:dyDescent="0.2">
      <c r="A31" s="236" t="str">
        <f>'Personnel &amp; Fringe'!A78:C78</f>
        <v>Annual Small Business Update Seminar</v>
      </c>
      <c r="B31" s="237"/>
      <c r="C31" s="238"/>
      <c r="D31" s="76">
        <f>'Personnel &amp; Fringe'!D78</f>
        <v>3500</v>
      </c>
      <c r="E31" s="79">
        <v>80</v>
      </c>
      <c r="F31" s="101">
        <f>D31*E31</f>
        <v>280000</v>
      </c>
      <c r="G31" s="93">
        <v>1.5</v>
      </c>
      <c r="H31" s="101">
        <f>D31*G31</f>
        <v>5250</v>
      </c>
      <c r="I31" s="93">
        <v>0</v>
      </c>
      <c r="J31" s="101">
        <f>D31*I31</f>
        <v>0</v>
      </c>
      <c r="K31" s="79">
        <v>0.9</v>
      </c>
      <c r="L31" s="101">
        <f>D31*K31</f>
        <v>3150</v>
      </c>
      <c r="M31" s="79">
        <f>E31+G31+I31+K31</f>
        <v>82.4</v>
      </c>
      <c r="N31" s="101">
        <f>D31*M31</f>
        <v>288400</v>
      </c>
    </row>
    <row r="32" spans="1:14" x14ac:dyDescent="0.2">
      <c r="A32" s="213" t="str">
        <f>'Personnel &amp; Fringe'!A79:C79</f>
        <v>Quickbooks for Dummies</v>
      </c>
      <c r="B32" s="214"/>
      <c r="C32" s="215"/>
      <c r="D32" s="77">
        <f>'Personnel &amp; Fringe'!D79</f>
        <v>2600</v>
      </c>
      <c r="E32" s="80">
        <v>20</v>
      </c>
      <c r="F32" s="102">
        <f t="shared" ref="F32:F36" si="0">D32*E32</f>
        <v>52000</v>
      </c>
      <c r="G32" s="94">
        <v>0.25</v>
      </c>
      <c r="H32" s="102">
        <f t="shared" ref="H32:H36" si="1">D32*G32</f>
        <v>650</v>
      </c>
      <c r="I32" s="94">
        <v>4</v>
      </c>
      <c r="J32" s="102">
        <f t="shared" ref="J32:J36" si="2">D32*I32</f>
        <v>10400</v>
      </c>
      <c r="K32" s="80">
        <v>0.9</v>
      </c>
      <c r="L32" s="102">
        <f t="shared" ref="L32:L36" si="3">D32*K32</f>
        <v>2340</v>
      </c>
      <c r="M32" s="80">
        <f t="shared" ref="M32:M36" si="4">E32+G32+I32+K32</f>
        <v>25.15</v>
      </c>
      <c r="N32" s="102">
        <f t="shared" ref="N32:N36" si="5">D32*M32</f>
        <v>65389.999999999993</v>
      </c>
    </row>
    <row r="33" spans="1:14" x14ac:dyDescent="0.2">
      <c r="A33" s="213" t="str">
        <f>'Personnel &amp; Fringe'!A80:C80</f>
        <v>Annual Tax Update</v>
      </c>
      <c r="B33" s="214"/>
      <c r="C33" s="215"/>
      <c r="D33" s="77">
        <f>'Personnel &amp; Fringe'!D80</f>
        <v>1725</v>
      </c>
      <c r="E33" s="80">
        <v>60</v>
      </c>
      <c r="F33" s="102">
        <f t="shared" si="0"/>
        <v>103500</v>
      </c>
      <c r="G33" s="94">
        <v>1</v>
      </c>
      <c r="H33" s="102">
        <f t="shared" si="1"/>
        <v>1725</v>
      </c>
      <c r="I33" s="94">
        <v>0</v>
      </c>
      <c r="J33" s="102">
        <f t="shared" si="2"/>
        <v>0</v>
      </c>
      <c r="K33" s="80">
        <v>0.9</v>
      </c>
      <c r="L33" s="102">
        <f t="shared" si="3"/>
        <v>1552.5</v>
      </c>
      <c r="M33" s="80">
        <f t="shared" si="4"/>
        <v>61.9</v>
      </c>
      <c r="N33" s="102">
        <f t="shared" si="5"/>
        <v>106777.5</v>
      </c>
    </row>
    <row r="34" spans="1:14" x14ac:dyDescent="0.2">
      <c r="A34" s="213" t="str">
        <f>'Personnel &amp; Fringe'!A81:C81</f>
        <v>Using Excel for Business Record Keeping</v>
      </c>
      <c r="B34" s="214"/>
      <c r="C34" s="215"/>
      <c r="D34" s="77">
        <f>'Personnel &amp; Fringe'!D81</f>
        <v>1200</v>
      </c>
      <c r="E34" s="80">
        <v>25</v>
      </c>
      <c r="F34" s="102">
        <f t="shared" si="0"/>
        <v>30000</v>
      </c>
      <c r="G34" s="94">
        <v>2</v>
      </c>
      <c r="H34" s="102">
        <f t="shared" si="1"/>
        <v>2400</v>
      </c>
      <c r="I34" s="94">
        <v>4</v>
      </c>
      <c r="J34" s="102">
        <f t="shared" si="2"/>
        <v>4800</v>
      </c>
      <c r="K34" s="80">
        <v>0.9</v>
      </c>
      <c r="L34" s="102">
        <f t="shared" si="3"/>
        <v>1080</v>
      </c>
      <c r="M34" s="80">
        <f t="shared" si="4"/>
        <v>31.9</v>
      </c>
      <c r="N34" s="102">
        <f t="shared" si="5"/>
        <v>38280</v>
      </c>
    </row>
    <row r="35" spans="1:14" x14ac:dyDescent="0.2">
      <c r="A35" s="213" t="str">
        <f>'Personnel &amp; Fringe'!A82:C82</f>
        <v>How to Survive in a Paperless World</v>
      </c>
      <c r="B35" s="214"/>
      <c r="C35" s="215"/>
      <c r="D35" s="77">
        <f>'Personnel &amp; Fringe'!D82</f>
        <v>500</v>
      </c>
      <c r="E35" s="80">
        <v>0</v>
      </c>
      <c r="F35" s="102">
        <f t="shared" si="0"/>
        <v>0</v>
      </c>
      <c r="G35" s="94">
        <v>1</v>
      </c>
      <c r="H35" s="102">
        <f t="shared" si="1"/>
        <v>500</v>
      </c>
      <c r="I35" s="94">
        <v>4</v>
      </c>
      <c r="J35" s="102">
        <f t="shared" si="2"/>
        <v>2000</v>
      </c>
      <c r="K35" s="80">
        <v>0.9</v>
      </c>
      <c r="L35" s="102">
        <f t="shared" si="3"/>
        <v>450</v>
      </c>
      <c r="M35" s="80">
        <f t="shared" si="4"/>
        <v>5.9</v>
      </c>
      <c r="N35" s="102">
        <f t="shared" si="5"/>
        <v>2950</v>
      </c>
    </row>
    <row r="36" spans="1:14" x14ac:dyDescent="0.2">
      <c r="A36" s="203" t="str">
        <f>'Personnel &amp; Fringe'!A83:C83</f>
        <v>Farm Accounting and Record Keeping</v>
      </c>
      <c r="B36" s="177"/>
      <c r="C36" s="204"/>
      <c r="D36" s="78">
        <f>'Personnel &amp; Fringe'!D83</f>
        <v>240</v>
      </c>
      <c r="E36" s="64">
        <v>20</v>
      </c>
      <c r="F36" s="103">
        <f t="shared" si="0"/>
        <v>4800</v>
      </c>
      <c r="G36" s="95">
        <v>1</v>
      </c>
      <c r="H36" s="103">
        <f t="shared" si="1"/>
        <v>240</v>
      </c>
      <c r="I36" s="95">
        <v>0</v>
      </c>
      <c r="J36" s="103">
        <f t="shared" si="2"/>
        <v>0</v>
      </c>
      <c r="K36" s="64">
        <v>0.9</v>
      </c>
      <c r="L36" s="103">
        <f t="shared" si="3"/>
        <v>216</v>
      </c>
      <c r="M36" s="64">
        <f t="shared" si="4"/>
        <v>21.9</v>
      </c>
      <c r="N36" s="103">
        <f t="shared" si="5"/>
        <v>5256</v>
      </c>
    </row>
    <row r="37" spans="1:14" x14ac:dyDescent="0.2">
      <c r="A37" s="216" t="s">
        <v>204</v>
      </c>
      <c r="B37" s="217"/>
      <c r="C37" s="217"/>
      <c r="D37" s="81">
        <f>SUM(D31:D36)</f>
        <v>9765</v>
      </c>
      <c r="E37" s="82" t="s">
        <v>203</v>
      </c>
      <c r="F37" s="29">
        <f>SUM(F31:F36)</f>
        <v>470300</v>
      </c>
      <c r="G37" s="82" t="s">
        <v>203</v>
      </c>
      <c r="H37" s="29">
        <f>SUM(H31:H36)</f>
        <v>10765</v>
      </c>
      <c r="I37" s="82" t="s">
        <v>203</v>
      </c>
      <c r="J37" s="29">
        <f>SUM(J31:J36)</f>
        <v>17200</v>
      </c>
      <c r="K37" s="82" t="s">
        <v>203</v>
      </c>
      <c r="L37" s="29">
        <f>SUM(L31:L36)</f>
        <v>8788.5</v>
      </c>
      <c r="M37" s="82" t="s">
        <v>203</v>
      </c>
      <c r="N37" s="29">
        <f>SUM(N31:N36)</f>
        <v>507053.5</v>
      </c>
    </row>
    <row r="38" spans="1:14" x14ac:dyDescent="0.2">
      <c r="A38" s="227" t="s">
        <v>222</v>
      </c>
      <c r="B38" s="228"/>
      <c r="C38" s="228"/>
      <c r="D38" s="84"/>
      <c r="E38" s="85"/>
      <c r="F38" s="29">
        <f>E13</f>
        <v>470300</v>
      </c>
      <c r="G38" s="96"/>
      <c r="H38" s="29">
        <f>E14</f>
        <v>10500</v>
      </c>
      <c r="I38" s="96"/>
      <c r="J38" s="29">
        <f>E15</f>
        <v>17500</v>
      </c>
      <c r="K38" s="85"/>
      <c r="L38" s="29">
        <f>E16</f>
        <v>8500</v>
      </c>
      <c r="M38" s="85"/>
      <c r="N38" s="29">
        <f>E23</f>
        <v>506800</v>
      </c>
    </row>
    <row r="39" spans="1:14" x14ac:dyDescent="0.2">
      <c r="A39" s="229" t="s">
        <v>208</v>
      </c>
      <c r="B39" s="184"/>
      <c r="C39" s="184"/>
      <c r="D39" s="208" t="s">
        <v>207</v>
      </c>
      <c r="E39" s="208"/>
      <c r="F39" s="104">
        <f>F37-F38</f>
        <v>0</v>
      </c>
      <c r="G39" s="98"/>
      <c r="H39" s="104">
        <f>H37-H38</f>
        <v>265</v>
      </c>
      <c r="I39" s="98"/>
      <c r="J39" s="104">
        <f>J37-J38</f>
        <v>-300</v>
      </c>
      <c r="K39" s="97"/>
      <c r="L39" s="104">
        <f>L37-L38</f>
        <v>288.5</v>
      </c>
      <c r="M39" s="97"/>
      <c r="N39" s="104">
        <f>N37-N38</f>
        <v>253.5</v>
      </c>
    </row>
    <row r="40" spans="1:14" x14ac:dyDescent="0.2">
      <c r="A40" s="201" t="s">
        <v>206</v>
      </c>
      <c r="B40" s="202"/>
      <c r="C40" s="202"/>
      <c r="D40" s="209"/>
      <c r="E40" s="209"/>
      <c r="F40" s="105">
        <f>(F37-F38)/F38</f>
        <v>0</v>
      </c>
      <c r="G40" s="100"/>
      <c r="H40" s="105">
        <f>(H37-H38)/H38</f>
        <v>2.5238095238095237E-2</v>
      </c>
      <c r="I40" s="100"/>
      <c r="J40" s="105">
        <f>(J37-J38)/J38</f>
        <v>-1.7142857142857144E-2</v>
      </c>
      <c r="K40" s="99"/>
      <c r="L40" s="105">
        <f>(L37-L38)/L38</f>
        <v>3.3941176470588239E-2</v>
      </c>
      <c r="M40" s="99"/>
      <c r="N40" s="105">
        <f>(N37-N38)/N38</f>
        <v>5.0019731649565908E-4</v>
      </c>
    </row>
    <row r="41" spans="1:14" x14ac:dyDescent="0.2">
      <c r="A41" s="236" t="s">
        <v>226</v>
      </c>
      <c r="B41" s="237"/>
      <c r="C41" s="237"/>
      <c r="D41" s="237"/>
      <c r="E41" s="237"/>
      <c r="F41" s="237"/>
      <c r="G41" s="237"/>
      <c r="H41" s="237"/>
      <c r="I41" s="237"/>
      <c r="J41" s="237"/>
      <c r="K41" s="237"/>
      <c r="L41" s="237"/>
      <c r="M41" s="237"/>
      <c r="N41" s="238"/>
    </row>
    <row r="42" spans="1:14" x14ac:dyDescent="0.2">
      <c r="A42" s="195" t="s">
        <v>209</v>
      </c>
      <c r="B42" s="196"/>
      <c r="C42" s="196"/>
      <c r="D42" s="196"/>
      <c r="E42" s="196"/>
      <c r="F42" s="196"/>
      <c r="G42" s="196"/>
      <c r="H42" s="196"/>
      <c r="I42" s="196"/>
      <c r="J42" s="196"/>
      <c r="K42" s="196"/>
      <c r="L42" s="196"/>
      <c r="M42" s="196"/>
      <c r="N42" s="197"/>
    </row>
    <row r="43" spans="1:14" ht="24.75" customHeight="1" x14ac:dyDescent="0.2">
      <c r="A43" s="210"/>
      <c r="B43" s="211"/>
      <c r="C43" s="211"/>
      <c r="D43" s="211"/>
      <c r="E43" s="211"/>
      <c r="F43" s="211"/>
      <c r="G43" s="211"/>
      <c r="H43" s="211"/>
      <c r="I43" s="211"/>
      <c r="J43" s="211"/>
      <c r="K43" s="211"/>
      <c r="L43" s="211"/>
      <c r="M43" s="211"/>
      <c r="N43" s="212"/>
    </row>
  </sheetData>
  <mergeCells count="59">
    <mergeCell ref="A13:D13"/>
    <mergeCell ref="A14:D14"/>
    <mergeCell ref="A15:D15"/>
    <mergeCell ref="A16:D16"/>
    <mergeCell ref="A9:F9"/>
    <mergeCell ref="A11:D12"/>
    <mergeCell ref="E13:F13"/>
    <mergeCell ref="E14:F14"/>
    <mergeCell ref="E15:F15"/>
    <mergeCell ref="A17:D17"/>
    <mergeCell ref="A28:C30"/>
    <mergeCell ref="E28:F28"/>
    <mergeCell ref="F29:F30"/>
    <mergeCell ref="E17:F17"/>
    <mergeCell ref="E18:F18"/>
    <mergeCell ref="E19:F19"/>
    <mergeCell ref="E20:F20"/>
    <mergeCell ref="E21:F21"/>
    <mergeCell ref="A18:D18"/>
    <mergeCell ref="A19:D19"/>
    <mergeCell ref="A20:D20"/>
    <mergeCell ref="A21:D21"/>
    <mergeCell ref="A22:D22"/>
    <mergeCell ref="L29:L30"/>
    <mergeCell ref="E22:F22"/>
    <mergeCell ref="E11:F11"/>
    <mergeCell ref="E12:F12"/>
    <mergeCell ref="E23:F23"/>
    <mergeCell ref="E16:F16"/>
    <mergeCell ref="M28:N28"/>
    <mergeCell ref="N29:N30"/>
    <mergeCell ref="A1:N1"/>
    <mergeCell ref="B4:N4"/>
    <mergeCell ref="B6:N6"/>
    <mergeCell ref="A2:N2"/>
    <mergeCell ref="A3:N3"/>
    <mergeCell ref="B7:N7"/>
    <mergeCell ref="B5:N5"/>
    <mergeCell ref="B8:N8"/>
    <mergeCell ref="A27:N27"/>
    <mergeCell ref="G28:H28"/>
    <mergeCell ref="I28:J28"/>
    <mergeCell ref="H29:H30"/>
    <mergeCell ref="J29:J30"/>
    <mergeCell ref="K28:L28"/>
    <mergeCell ref="A31:C31"/>
    <mergeCell ref="A32:C32"/>
    <mergeCell ref="A33:C33"/>
    <mergeCell ref="A34:C34"/>
    <mergeCell ref="A35:C35"/>
    <mergeCell ref="D39:E40"/>
    <mergeCell ref="A41:N41"/>
    <mergeCell ref="A42:N42"/>
    <mergeCell ref="A43:N43"/>
    <mergeCell ref="A36:C36"/>
    <mergeCell ref="A37:C37"/>
    <mergeCell ref="A38:C38"/>
    <mergeCell ref="A39:C39"/>
    <mergeCell ref="A40:C40"/>
  </mergeCells>
  <printOptions horizontalCentered="1"/>
  <pageMargins left="0.45" right="0.45" top="0.5" bottom="0.5" header="0.3" footer="0.3"/>
  <pageSetup scale="88" fitToHeight="0" orientation="landscape" r:id="rId1"/>
  <headerFooter>
    <oddFooter>&amp;LTTUHSCEP&amp;CPage 3&amp;RRev. March 2015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zoomScale="125" zoomScaleNormal="125" workbookViewId="0">
      <selection sqref="A1:G1"/>
    </sheetView>
  </sheetViews>
  <sheetFormatPr defaultColWidth="9.140625" defaultRowHeight="12.75" x14ac:dyDescent="0.2"/>
  <cols>
    <col min="1" max="1" width="6.7109375" style="2" customWidth="1"/>
    <col min="2" max="2" width="40.7109375" style="2" customWidth="1"/>
    <col min="3" max="3" width="10" style="2" bestFit="1" customWidth="1"/>
    <col min="4" max="4" width="8.85546875" style="2" bestFit="1" customWidth="1"/>
    <col min="5" max="7" width="14.7109375" style="2" customWidth="1"/>
    <col min="8" max="16384" width="9.140625" style="2"/>
  </cols>
  <sheetData>
    <row r="1" spans="1:7" ht="15.75" x14ac:dyDescent="0.25">
      <c r="A1" s="205" t="s">
        <v>70</v>
      </c>
      <c r="B1" s="206"/>
      <c r="C1" s="206"/>
      <c r="D1" s="206"/>
      <c r="E1" s="206"/>
      <c r="F1" s="206"/>
      <c r="G1" s="207"/>
    </row>
    <row r="4" spans="1:7" ht="24.75" customHeight="1" x14ac:dyDescent="0.2">
      <c r="A4" s="36" t="s">
        <v>61</v>
      </c>
      <c r="B4" s="272" t="s">
        <v>157</v>
      </c>
      <c r="C4" s="272"/>
      <c r="D4" s="272"/>
      <c r="E4" s="272"/>
      <c r="F4" s="272"/>
      <c r="G4" s="272"/>
    </row>
    <row r="5" spans="1:7" ht="12.75" customHeight="1" x14ac:dyDescent="0.2">
      <c r="A5" s="36"/>
      <c r="B5" s="272"/>
      <c r="C5" s="272"/>
      <c r="D5" s="272"/>
      <c r="E5" s="272"/>
      <c r="F5" s="272"/>
      <c r="G5" s="272"/>
    </row>
    <row r="6" spans="1:7" ht="27.75" customHeight="1" x14ac:dyDescent="0.2">
      <c r="A6" s="36"/>
      <c r="B6" s="272" t="s">
        <v>248</v>
      </c>
      <c r="C6" s="272"/>
      <c r="D6" s="272"/>
      <c r="E6" s="272"/>
      <c r="F6" s="272"/>
      <c r="G6" s="272"/>
    </row>
    <row r="7" spans="1:7" ht="12.75" customHeight="1" x14ac:dyDescent="0.2">
      <c r="A7" s="36"/>
      <c r="B7" s="272"/>
      <c r="C7" s="272"/>
      <c r="D7" s="272"/>
      <c r="E7" s="272"/>
      <c r="F7" s="272"/>
      <c r="G7" s="272"/>
    </row>
    <row r="8" spans="1:7" ht="79.5" customHeight="1" x14ac:dyDescent="0.2">
      <c r="A8" s="35"/>
      <c r="B8" s="278" t="s">
        <v>113</v>
      </c>
      <c r="C8" s="278"/>
      <c r="D8" s="278"/>
      <c r="E8" s="278"/>
      <c r="F8" s="278"/>
      <c r="G8" s="278"/>
    </row>
    <row r="10" spans="1:7" ht="15.75" x14ac:dyDescent="0.25">
      <c r="A10" s="205" t="s">
        <v>84</v>
      </c>
      <c r="B10" s="206"/>
      <c r="C10" s="206"/>
      <c r="D10" s="206"/>
      <c r="E10" s="206"/>
      <c r="F10" s="206"/>
      <c r="G10" s="207"/>
    </row>
    <row r="11" spans="1:7" x14ac:dyDescent="0.2">
      <c r="A11" s="28"/>
      <c r="B11" s="28"/>
      <c r="C11" s="28"/>
      <c r="D11" s="28"/>
      <c r="E11" s="28"/>
      <c r="F11" s="28"/>
      <c r="G11" s="28"/>
    </row>
    <row r="12" spans="1:7" x14ac:dyDescent="0.2">
      <c r="A12" s="266" t="s">
        <v>59</v>
      </c>
      <c r="B12" s="268"/>
      <c r="C12" s="109" t="s">
        <v>71</v>
      </c>
      <c r="D12" s="109" t="s">
        <v>73</v>
      </c>
      <c r="E12" s="46" t="s">
        <v>64</v>
      </c>
      <c r="F12" s="46" t="s">
        <v>65</v>
      </c>
      <c r="G12" s="46" t="s">
        <v>47</v>
      </c>
    </row>
    <row r="13" spans="1:7" x14ac:dyDescent="0.2">
      <c r="A13" s="269"/>
      <c r="B13" s="271"/>
      <c r="C13" s="110" t="s">
        <v>72</v>
      </c>
      <c r="D13" s="110" t="s">
        <v>74</v>
      </c>
      <c r="E13" s="108" t="s">
        <v>46</v>
      </c>
      <c r="F13" s="108" t="s">
        <v>76</v>
      </c>
      <c r="G13" s="108" t="s">
        <v>76</v>
      </c>
    </row>
    <row r="14" spans="1:7" x14ac:dyDescent="0.2">
      <c r="A14" s="273" t="s">
        <v>228</v>
      </c>
      <c r="B14" s="274"/>
      <c r="C14" s="31">
        <v>55000</v>
      </c>
      <c r="D14" s="32" t="s">
        <v>75</v>
      </c>
      <c r="E14" s="33">
        <f>C14/D14</f>
        <v>7857.1428571428569</v>
      </c>
      <c r="F14" s="34">
        <v>1</v>
      </c>
      <c r="G14" s="33">
        <f>E14*F14</f>
        <v>7857.1428571428569</v>
      </c>
    </row>
    <row r="15" spans="1:7" x14ac:dyDescent="0.2">
      <c r="A15" s="273" t="s">
        <v>137</v>
      </c>
      <c r="B15" s="274"/>
      <c r="C15" s="31">
        <v>10000</v>
      </c>
      <c r="D15" s="32" t="s">
        <v>75</v>
      </c>
      <c r="E15" s="33">
        <f t="shared" ref="E15:E16" si="0">C15/D15</f>
        <v>1428.5714285714287</v>
      </c>
      <c r="F15" s="34">
        <v>0.05</v>
      </c>
      <c r="G15" s="33">
        <f t="shared" ref="G15:G22" si="1">E15*F15</f>
        <v>71.428571428571431</v>
      </c>
    </row>
    <row r="16" spans="1:7" x14ac:dyDescent="0.2">
      <c r="A16" s="273" t="s">
        <v>229</v>
      </c>
      <c r="B16" s="274"/>
      <c r="C16" s="31">
        <v>10000</v>
      </c>
      <c r="D16" s="32" t="s">
        <v>75</v>
      </c>
      <c r="E16" s="33">
        <f t="shared" si="0"/>
        <v>1428.5714285714287</v>
      </c>
      <c r="F16" s="34">
        <v>0.5</v>
      </c>
      <c r="G16" s="33">
        <f t="shared" si="1"/>
        <v>714.28571428571433</v>
      </c>
    </row>
    <row r="17" spans="1:9" x14ac:dyDescent="0.2">
      <c r="A17" s="273"/>
      <c r="B17" s="274"/>
      <c r="C17" s="31"/>
      <c r="D17" s="32"/>
      <c r="E17" s="33"/>
      <c r="F17" s="34"/>
      <c r="G17" s="33"/>
    </row>
    <row r="18" spans="1:9" x14ac:dyDescent="0.2">
      <c r="A18" s="273"/>
      <c r="B18" s="274"/>
      <c r="C18" s="31"/>
      <c r="D18" s="32"/>
      <c r="E18" s="33"/>
      <c r="F18" s="34"/>
      <c r="G18" s="33"/>
    </row>
    <row r="19" spans="1:9" x14ac:dyDescent="0.2">
      <c r="A19" s="273"/>
      <c r="B19" s="274"/>
      <c r="C19" s="31"/>
      <c r="D19" s="32"/>
      <c r="E19" s="33"/>
      <c r="F19" s="34"/>
      <c r="G19" s="33">
        <f t="shared" si="1"/>
        <v>0</v>
      </c>
    </row>
    <row r="20" spans="1:9" x14ac:dyDescent="0.2">
      <c r="A20" s="273"/>
      <c r="B20" s="274"/>
      <c r="C20" s="31"/>
      <c r="D20" s="32"/>
      <c r="E20" s="33"/>
      <c r="F20" s="34"/>
      <c r="G20" s="33">
        <f t="shared" si="1"/>
        <v>0</v>
      </c>
    </row>
    <row r="21" spans="1:9" x14ac:dyDescent="0.2">
      <c r="A21" s="273"/>
      <c r="B21" s="274"/>
      <c r="C21" s="31"/>
      <c r="D21" s="32"/>
      <c r="E21" s="33"/>
      <c r="F21" s="34"/>
      <c r="G21" s="33">
        <f t="shared" si="1"/>
        <v>0</v>
      </c>
    </row>
    <row r="22" spans="1:9" x14ac:dyDescent="0.2">
      <c r="A22" s="273"/>
      <c r="B22" s="274"/>
      <c r="C22" s="31"/>
      <c r="D22" s="32"/>
      <c r="E22" s="33"/>
      <c r="F22" s="34"/>
      <c r="G22" s="33">
        <f t="shared" si="1"/>
        <v>0</v>
      </c>
    </row>
    <row r="23" spans="1:9" x14ac:dyDescent="0.2">
      <c r="A23" s="275" t="s">
        <v>83</v>
      </c>
      <c r="B23" s="276"/>
      <c r="C23" s="276"/>
      <c r="D23" s="276"/>
      <c r="E23" s="276"/>
      <c r="F23" s="277"/>
      <c r="G23" s="29">
        <f>SUM(G14:G22)</f>
        <v>8642.8571428571431</v>
      </c>
    </row>
    <row r="25" spans="1:9" x14ac:dyDescent="0.2">
      <c r="I25" s="35"/>
    </row>
    <row r="26" spans="1:9" ht="15.75" x14ac:dyDescent="0.25">
      <c r="A26" s="205" t="s">
        <v>82</v>
      </c>
      <c r="B26" s="206"/>
      <c r="C26" s="206"/>
      <c r="D26" s="206"/>
      <c r="E26" s="206"/>
      <c r="F26" s="206"/>
      <c r="G26" s="207"/>
      <c r="I26" s="35"/>
    </row>
    <row r="27" spans="1:9" x14ac:dyDescent="0.2">
      <c r="A27" s="28"/>
      <c r="B27" s="28"/>
      <c r="C27" s="28"/>
      <c r="D27" s="28"/>
      <c r="E27" s="28"/>
      <c r="F27" s="28"/>
      <c r="G27" s="28"/>
      <c r="I27" s="35"/>
    </row>
    <row r="28" spans="1:9" x14ac:dyDescent="0.2">
      <c r="A28" s="266" t="s">
        <v>59</v>
      </c>
      <c r="B28" s="267"/>
      <c r="C28" s="267"/>
      <c r="D28" s="268"/>
      <c r="E28" s="46" t="s">
        <v>64</v>
      </c>
      <c r="F28" s="46" t="s">
        <v>65</v>
      </c>
      <c r="G28" s="46" t="s">
        <v>47</v>
      </c>
      <c r="I28" s="35"/>
    </row>
    <row r="29" spans="1:9" x14ac:dyDescent="0.2">
      <c r="A29" s="269"/>
      <c r="B29" s="270"/>
      <c r="C29" s="270"/>
      <c r="D29" s="271"/>
      <c r="E29" s="108" t="s">
        <v>46</v>
      </c>
      <c r="F29" s="108" t="s">
        <v>76</v>
      </c>
      <c r="G29" s="108" t="s">
        <v>76</v>
      </c>
      <c r="I29" s="35"/>
    </row>
    <row r="30" spans="1:9" x14ac:dyDescent="0.2">
      <c r="A30" s="264" t="s">
        <v>81</v>
      </c>
      <c r="B30" s="164"/>
      <c r="C30" s="164"/>
      <c r="D30" s="265"/>
      <c r="E30" s="24">
        <v>2000</v>
      </c>
      <c r="F30" s="25">
        <v>0.8</v>
      </c>
      <c r="G30" s="24">
        <f>E30*F30</f>
        <v>1600</v>
      </c>
      <c r="I30" s="35"/>
    </row>
    <row r="31" spans="1:9" x14ac:dyDescent="0.2">
      <c r="A31" s="264"/>
      <c r="B31" s="164"/>
      <c r="C31" s="164"/>
      <c r="D31" s="265"/>
      <c r="E31" s="24"/>
      <c r="F31" s="25"/>
      <c r="G31" s="24"/>
      <c r="I31" s="35"/>
    </row>
    <row r="32" spans="1:9" x14ac:dyDescent="0.2">
      <c r="A32" s="264"/>
      <c r="B32" s="164"/>
      <c r="C32" s="164"/>
      <c r="D32" s="265"/>
      <c r="E32" s="24"/>
      <c r="F32" s="25"/>
      <c r="G32" s="24"/>
      <c r="I32" s="35"/>
    </row>
    <row r="33" spans="1:9" x14ac:dyDescent="0.2">
      <c r="A33" s="264"/>
      <c r="B33" s="164"/>
      <c r="C33" s="164"/>
      <c r="D33" s="265"/>
      <c r="E33" s="24"/>
      <c r="F33" s="25"/>
      <c r="G33" s="24">
        <f t="shared" ref="G33:G39" si="2">E33*F33</f>
        <v>0</v>
      </c>
      <c r="I33" s="35"/>
    </row>
    <row r="34" spans="1:9" x14ac:dyDescent="0.2">
      <c r="A34" s="264"/>
      <c r="B34" s="164"/>
      <c r="C34" s="164"/>
      <c r="D34" s="265"/>
      <c r="E34" s="24"/>
      <c r="F34" s="25"/>
      <c r="G34" s="24">
        <f t="shared" si="2"/>
        <v>0</v>
      </c>
      <c r="I34" s="35"/>
    </row>
    <row r="35" spans="1:9" x14ac:dyDescent="0.2">
      <c r="A35" s="264"/>
      <c r="B35" s="164"/>
      <c r="C35" s="164"/>
      <c r="D35" s="265"/>
      <c r="E35" s="24"/>
      <c r="F35" s="25"/>
      <c r="G35" s="24">
        <f t="shared" si="2"/>
        <v>0</v>
      </c>
      <c r="I35" s="35"/>
    </row>
    <row r="36" spans="1:9" x14ac:dyDescent="0.2">
      <c r="A36" s="264"/>
      <c r="B36" s="164"/>
      <c r="C36" s="164"/>
      <c r="D36" s="265"/>
      <c r="E36" s="24"/>
      <c r="F36" s="25"/>
      <c r="G36" s="24">
        <f t="shared" si="2"/>
        <v>0</v>
      </c>
      <c r="I36" s="35"/>
    </row>
    <row r="37" spans="1:9" x14ac:dyDescent="0.2">
      <c r="A37" s="264"/>
      <c r="B37" s="164"/>
      <c r="C37" s="164"/>
      <c r="D37" s="265"/>
      <c r="E37" s="24"/>
      <c r="F37" s="25"/>
      <c r="G37" s="24">
        <f t="shared" si="2"/>
        <v>0</v>
      </c>
      <c r="I37" s="35"/>
    </row>
    <row r="38" spans="1:9" x14ac:dyDescent="0.2">
      <c r="A38" s="264"/>
      <c r="B38" s="164"/>
      <c r="C38" s="164"/>
      <c r="D38" s="265"/>
      <c r="E38" s="24"/>
      <c r="F38" s="25"/>
      <c r="G38" s="24">
        <f t="shared" si="2"/>
        <v>0</v>
      </c>
      <c r="I38" s="35"/>
    </row>
    <row r="39" spans="1:9" x14ac:dyDescent="0.2">
      <c r="A39" s="264"/>
      <c r="B39" s="164"/>
      <c r="C39" s="164"/>
      <c r="D39" s="265"/>
      <c r="E39" s="24"/>
      <c r="F39" s="25"/>
      <c r="G39" s="24">
        <f t="shared" si="2"/>
        <v>0</v>
      </c>
      <c r="I39" s="35"/>
    </row>
    <row r="40" spans="1:9" x14ac:dyDescent="0.2">
      <c r="A40" s="275" t="s">
        <v>110</v>
      </c>
      <c r="B40" s="276"/>
      <c r="C40" s="276"/>
      <c r="D40" s="276"/>
      <c r="E40" s="276"/>
      <c r="F40" s="277"/>
      <c r="G40" s="29">
        <f t="shared" ref="G40" si="3">SUM(G30:G39)</f>
        <v>1600</v>
      </c>
      <c r="I40" s="35"/>
    </row>
    <row r="41" spans="1:9" x14ac:dyDescent="0.2">
      <c r="I41" s="35"/>
    </row>
    <row r="42" spans="1:9" x14ac:dyDescent="0.2">
      <c r="A42" s="133" t="s">
        <v>77</v>
      </c>
      <c r="B42" s="133"/>
      <c r="C42" s="133"/>
      <c r="D42" s="133"/>
      <c r="E42" s="133"/>
      <c r="F42" s="133"/>
      <c r="G42" s="133"/>
      <c r="I42" s="35"/>
    </row>
    <row r="43" spans="1:9" ht="90" customHeight="1" x14ac:dyDescent="0.2">
      <c r="A43" s="280" t="s">
        <v>86</v>
      </c>
      <c r="B43" s="280"/>
      <c r="C43" s="280"/>
      <c r="D43" s="280"/>
      <c r="E43" s="280"/>
      <c r="F43" s="280"/>
      <c r="G43" s="280"/>
      <c r="I43" s="35"/>
    </row>
    <row r="45" spans="1:9" x14ac:dyDescent="0.2">
      <c r="A45" s="279" t="s">
        <v>138</v>
      </c>
      <c r="B45" s="279"/>
      <c r="C45" s="279"/>
      <c r="D45" s="279"/>
      <c r="E45" s="279"/>
      <c r="F45" s="279"/>
      <c r="G45" s="29">
        <f>G23+G40</f>
        <v>10242.857142857143</v>
      </c>
    </row>
    <row r="46" spans="1:9" x14ac:dyDescent="0.2">
      <c r="A46" s="120" t="s">
        <v>230</v>
      </c>
      <c r="B46" s="120"/>
      <c r="C46" s="120"/>
      <c r="D46" s="120"/>
      <c r="E46" s="120"/>
      <c r="F46" s="120"/>
      <c r="G46" s="44">
        <f>'Personnel &amp; Fringe'!D84</f>
        <v>9765</v>
      </c>
    </row>
    <row r="47" spans="1:9" x14ac:dyDescent="0.2">
      <c r="A47" s="279" t="s">
        <v>231</v>
      </c>
      <c r="B47" s="279"/>
      <c r="C47" s="279"/>
      <c r="D47" s="279"/>
      <c r="E47" s="279"/>
      <c r="F47" s="279"/>
      <c r="G47" s="29">
        <f>ROUND(G45/G46,2)</f>
        <v>1.05</v>
      </c>
    </row>
  </sheetData>
  <mergeCells count="36">
    <mergeCell ref="A46:F46"/>
    <mergeCell ref="A47:F47"/>
    <mergeCell ref="A38:D38"/>
    <mergeCell ref="A39:D39"/>
    <mergeCell ref="A45:F45"/>
    <mergeCell ref="A43:G43"/>
    <mergeCell ref="A42:G42"/>
    <mergeCell ref="A40:F40"/>
    <mergeCell ref="A28:D29"/>
    <mergeCell ref="A30:D30"/>
    <mergeCell ref="A10:G10"/>
    <mergeCell ref="A12:B13"/>
    <mergeCell ref="A14:B14"/>
    <mergeCell ref="A15:B15"/>
    <mergeCell ref="A19:B19"/>
    <mergeCell ref="A31:D31"/>
    <mergeCell ref="A32:D32"/>
    <mergeCell ref="A33:D33"/>
    <mergeCell ref="A34:D34"/>
    <mergeCell ref="A35:D35"/>
    <mergeCell ref="A36:D36"/>
    <mergeCell ref="A37:D37"/>
    <mergeCell ref="A1:G1"/>
    <mergeCell ref="B4:G4"/>
    <mergeCell ref="A26:G26"/>
    <mergeCell ref="A20:B20"/>
    <mergeCell ref="A21:B21"/>
    <mergeCell ref="A22:B22"/>
    <mergeCell ref="A23:F23"/>
    <mergeCell ref="B6:G6"/>
    <mergeCell ref="B8:G8"/>
    <mergeCell ref="B5:G5"/>
    <mergeCell ref="B7:G7"/>
    <mergeCell ref="A16:B16"/>
    <mergeCell ref="A17:B17"/>
    <mergeCell ref="A18:B18"/>
  </mergeCells>
  <printOptions horizontalCentered="1"/>
  <pageMargins left="0.45" right="0.45" top="0.75" bottom="0.75" header="0.3" footer="0.3"/>
  <pageSetup scale="87" fitToHeight="0" orientation="portrait" r:id="rId1"/>
  <headerFooter>
    <oddFooter>&amp;LTTUHSCEP&amp;CPage 4&amp;RRev. March 2015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
  <sheetViews>
    <sheetView zoomScale="125" zoomScaleNormal="125" workbookViewId="0">
      <selection sqref="A1:E1"/>
    </sheetView>
  </sheetViews>
  <sheetFormatPr defaultColWidth="9.140625" defaultRowHeight="12.75" x14ac:dyDescent="0.2"/>
  <cols>
    <col min="1" max="1" width="6.7109375" style="2" customWidth="1"/>
    <col min="2" max="2" width="40.7109375" style="2" customWidth="1"/>
    <col min="3" max="5" width="14.7109375" style="2" customWidth="1"/>
    <col min="6" max="16384" width="9.140625" style="2"/>
  </cols>
  <sheetData>
    <row r="1" spans="1:5" ht="15.75" x14ac:dyDescent="0.25">
      <c r="A1" s="205" t="s">
        <v>118</v>
      </c>
      <c r="B1" s="206"/>
      <c r="C1" s="206"/>
      <c r="D1" s="206"/>
      <c r="E1" s="207"/>
    </row>
    <row r="4" spans="1:5" ht="15.75" x14ac:dyDescent="0.25">
      <c r="A4" s="205" t="s">
        <v>60</v>
      </c>
      <c r="B4" s="206"/>
      <c r="C4" s="206"/>
      <c r="D4" s="206"/>
      <c r="E4" s="207"/>
    </row>
    <row r="6" spans="1:5" ht="39" customHeight="1" x14ac:dyDescent="0.2">
      <c r="A6" s="30" t="s">
        <v>61</v>
      </c>
      <c r="B6" s="252" t="s">
        <v>62</v>
      </c>
      <c r="C6" s="252"/>
      <c r="D6" s="252"/>
      <c r="E6" s="252"/>
    </row>
    <row r="8" spans="1:5" ht="64.5" customHeight="1" x14ac:dyDescent="0.2">
      <c r="B8" s="252" t="s">
        <v>246</v>
      </c>
      <c r="C8" s="252"/>
      <c r="D8" s="252"/>
      <c r="E8" s="252"/>
    </row>
    <row r="10" spans="1:5" ht="12.75" customHeight="1" x14ac:dyDescent="0.2">
      <c r="B10" s="252" t="s">
        <v>80</v>
      </c>
      <c r="C10" s="252"/>
      <c r="D10" s="252"/>
      <c r="E10" s="252"/>
    </row>
    <row r="12" spans="1:5" x14ac:dyDescent="0.2">
      <c r="A12" s="266" t="s">
        <v>59</v>
      </c>
      <c r="B12" s="267"/>
      <c r="C12" s="267"/>
      <c r="D12" s="268"/>
      <c r="E12" s="46" t="s">
        <v>64</v>
      </c>
    </row>
    <row r="13" spans="1:5" x14ac:dyDescent="0.2">
      <c r="A13" s="269"/>
      <c r="B13" s="270"/>
      <c r="C13" s="270"/>
      <c r="D13" s="271"/>
      <c r="E13" s="108" t="s">
        <v>46</v>
      </c>
    </row>
    <row r="14" spans="1:5" x14ac:dyDescent="0.2">
      <c r="A14" s="264" t="s">
        <v>233</v>
      </c>
      <c r="B14" s="164"/>
      <c r="C14" s="164"/>
      <c r="D14" s="265"/>
      <c r="E14" s="43">
        <v>350</v>
      </c>
    </row>
    <row r="15" spans="1:5" x14ac:dyDescent="0.2">
      <c r="A15" s="264" t="s">
        <v>234</v>
      </c>
      <c r="B15" s="164"/>
      <c r="C15" s="164"/>
      <c r="D15" s="265"/>
      <c r="E15" s="43">
        <v>9500</v>
      </c>
    </row>
    <row r="16" spans="1:5" x14ac:dyDescent="0.2">
      <c r="A16" s="264" t="s">
        <v>232</v>
      </c>
      <c r="B16" s="164"/>
      <c r="C16" s="164"/>
      <c r="D16" s="265"/>
      <c r="E16" s="43"/>
    </row>
    <row r="17" spans="1:5" x14ac:dyDescent="0.2">
      <c r="A17" s="264"/>
      <c r="B17" s="164"/>
      <c r="C17" s="164"/>
      <c r="D17" s="265"/>
      <c r="E17" s="43"/>
    </row>
    <row r="18" spans="1:5" x14ac:dyDescent="0.2">
      <c r="A18" s="264"/>
      <c r="B18" s="164"/>
      <c r="C18" s="164"/>
      <c r="D18" s="265"/>
      <c r="E18" s="43"/>
    </row>
    <row r="19" spans="1:5" x14ac:dyDescent="0.2">
      <c r="A19" s="264"/>
      <c r="B19" s="164"/>
      <c r="C19" s="164"/>
      <c r="D19" s="265"/>
      <c r="E19" s="43"/>
    </row>
    <row r="20" spans="1:5" x14ac:dyDescent="0.2">
      <c r="A20" s="264"/>
      <c r="B20" s="164"/>
      <c r="C20" s="164"/>
      <c r="D20" s="265"/>
      <c r="E20" s="43"/>
    </row>
    <row r="21" spans="1:5" x14ac:dyDescent="0.2">
      <c r="A21" s="275" t="s">
        <v>139</v>
      </c>
      <c r="B21" s="276"/>
      <c r="C21" s="276"/>
      <c r="D21" s="277"/>
      <c r="E21" s="29">
        <f>SUM(E14:E20)</f>
        <v>9850</v>
      </c>
    </row>
    <row r="23" spans="1:5" ht="15.75" x14ac:dyDescent="0.25">
      <c r="A23" s="205" t="s">
        <v>235</v>
      </c>
      <c r="B23" s="206"/>
      <c r="C23" s="206"/>
      <c r="D23" s="206"/>
      <c r="E23" s="207"/>
    </row>
    <row r="24" spans="1:5" x14ac:dyDescent="0.2">
      <c r="A24" s="284" t="s">
        <v>168</v>
      </c>
      <c r="B24" s="285"/>
      <c r="C24" s="73" t="s">
        <v>44</v>
      </c>
      <c r="D24" s="73" t="s">
        <v>73</v>
      </c>
      <c r="E24" s="73" t="s">
        <v>238</v>
      </c>
    </row>
    <row r="25" spans="1:5" x14ac:dyDescent="0.2">
      <c r="A25" s="286"/>
      <c r="B25" s="287"/>
      <c r="C25" s="74" t="s">
        <v>236</v>
      </c>
      <c r="D25" s="74" t="s">
        <v>174</v>
      </c>
      <c r="E25" s="74" t="s">
        <v>239</v>
      </c>
    </row>
    <row r="26" spans="1:5" x14ac:dyDescent="0.2">
      <c r="A26" s="288"/>
      <c r="B26" s="289"/>
      <c r="C26" s="75" t="s">
        <v>237</v>
      </c>
      <c r="D26" s="75" t="s">
        <v>175</v>
      </c>
      <c r="E26" s="75" t="s">
        <v>199</v>
      </c>
    </row>
    <row r="27" spans="1:5" x14ac:dyDescent="0.2">
      <c r="A27" s="236" t="str">
        <f>'Personnel &amp; Fringe'!A78:C78</f>
        <v>Annual Small Business Update Seminar</v>
      </c>
      <c r="B27" s="238"/>
      <c r="C27" s="79">
        <v>5000</v>
      </c>
      <c r="D27" s="76">
        <f>'Personnel &amp; Fringe'!D78</f>
        <v>3500</v>
      </c>
      <c r="E27" s="79">
        <f>ROUND(C27/D27,2)</f>
        <v>1.43</v>
      </c>
    </row>
    <row r="28" spans="1:5" x14ac:dyDescent="0.2">
      <c r="A28" s="213" t="str">
        <f>'Personnel &amp; Fringe'!A79:C79</f>
        <v>Quickbooks for Dummies</v>
      </c>
      <c r="B28" s="215"/>
      <c r="C28" s="80">
        <v>200</v>
      </c>
      <c r="D28" s="77">
        <f>'Personnel &amp; Fringe'!D79</f>
        <v>2600</v>
      </c>
      <c r="E28" s="80">
        <f t="shared" ref="E28:E32" si="0">ROUND(C28/D28,2)</f>
        <v>0.08</v>
      </c>
    </row>
    <row r="29" spans="1:5" x14ac:dyDescent="0.2">
      <c r="A29" s="213" t="str">
        <f>'Personnel &amp; Fringe'!A80:C80</f>
        <v>Annual Tax Update</v>
      </c>
      <c r="B29" s="215"/>
      <c r="C29" s="80">
        <v>50</v>
      </c>
      <c r="D29" s="77">
        <f>'Personnel &amp; Fringe'!D80</f>
        <v>1725</v>
      </c>
      <c r="E29" s="80">
        <f t="shared" si="0"/>
        <v>0.03</v>
      </c>
    </row>
    <row r="30" spans="1:5" x14ac:dyDescent="0.2">
      <c r="A30" s="213" t="str">
        <f>'Personnel &amp; Fringe'!A81:C81</f>
        <v>Using Excel for Business Record Keeping</v>
      </c>
      <c r="B30" s="215"/>
      <c r="C30" s="80">
        <v>0</v>
      </c>
      <c r="D30" s="77">
        <f>'Personnel &amp; Fringe'!D81</f>
        <v>1200</v>
      </c>
      <c r="E30" s="80">
        <f t="shared" si="0"/>
        <v>0</v>
      </c>
    </row>
    <row r="31" spans="1:5" x14ac:dyDescent="0.2">
      <c r="A31" s="213" t="str">
        <f>'Personnel &amp; Fringe'!A82:C82</f>
        <v>How to Survive in a Paperless World</v>
      </c>
      <c r="B31" s="215"/>
      <c r="C31" s="80">
        <v>4500</v>
      </c>
      <c r="D31" s="77">
        <f>'Personnel &amp; Fringe'!D82</f>
        <v>500</v>
      </c>
      <c r="E31" s="80">
        <f t="shared" si="0"/>
        <v>9</v>
      </c>
    </row>
    <row r="32" spans="1:5" x14ac:dyDescent="0.2">
      <c r="A32" s="203" t="str">
        <f>'Personnel &amp; Fringe'!A83:C83</f>
        <v>Farm Accounting and Record Keeping</v>
      </c>
      <c r="B32" s="204"/>
      <c r="C32" s="64">
        <v>100</v>
      </c>
      <c r="D32" s="78">
        <f>'Personnel &amp; Fringe'!D83</f>
        <v>240</v>
      </c>
      <c r="E32" s="64">
        <f t="shared" si="0"/>
        <v>0.42</v>
      </c>
    </row>
    <row r="33" spans="1:5" x14ac:dyDescent="0.2">
      <c r="A33" s="279" t="s">
        <v>204</v>
      </c>
      <c r="B33" s="279"/>
      <c r="C33" s="29">
        <f>SUM(C27:C32)</f>
        <v>9850</v>
      </c>
      <c r="D33" s="106">
        <f>SUM(D27:D32)</f>
        <v>9765</v>
      </c>
      <c r="E33" s="107" t="s">
        <v>136</v>
      </c>
    </row>
    <row r="36" spans="1:5" ht="15.75" x14ac:dyDescent="0.25">
      <c r="A36" s="205" t="s">
        <v>63</v>
      </c>
      <c r="B36" s="206"/>
      <c r="C36" s="206"/>
      <c r="D36" s="206"/>
      <c r="E36" s="207"/>
    </row>
    <row r="38" spans="1:5" ht="66.75" customHeight="1" x14ac:dyDescent="0.2">
      <c r="A38" s="30" t="s">
        <v>61</v>
      </c>
      <c r="B38" s="272" t="s">
        <v>117</v>
      </c>
      <c r="C38" s="272"/>
      <c r="D38" s="272"/>
      <c r="E38" s="272"/>
    </row>
    <row r="39" spans="1:5" ht="12.75" customHeight="1" x14ac:dyDescent="0.2">
      <c r="B39" s="272"/>
      <c r="C39" s="272"/>
      <c r="D39" s="272"/>
      <c r="E39" s="272"/>
    </row>
    <row r="40" spans="1:5" ht="25.5" customHeight="1" x14ac:dyDescent="0.2">
      <c r="B40" s="272" t="s">
        <v>109</v>
      </c>
      <c r="C40" s="272"/>
      <c r="D40" s="272"/>
      <c r="E40" s="272"/>
    </row>
    <row r="41" spans="1:5" x14ac:dyDescent="0.2">
      <c r="A41" s="28"/>
      <c r="B41" s="28"/>
      <c r="C41" s="28"/>
      <c r="D41" s="28"/>
      <c r="E41" s="28"/>
    </row>
    <row r="42" spans="1:5" x14ac:dyDescent="0.2">
      <c r="A42" s="266" t="s">
        <v>59</v>
      </c>
      <c r="B42" s="268"/>
      <c r="C42" s="46" t="s">
        <v>64</v>
      </c>
      <c r="D42" s="46" t="s">
        <v>65</v>
      </c>
      <c r="E42" s="46" t="s">
        <v>47</v>
      </c>
    </row>
    <row r="43" spans="1:5" x14ac:dyDescent="0.2">
      <c r="A43" s="269"/>
      <c r="B43" s="271"/>
      <c r="C43" s="108" t="s">
        <v>46</v>
      </c>
      <c r="D43" s="108" t="s">
        <v>76</v>
      </c>
      <c r="E43" s="108" t="s">
        <v>76</v>
      </c>
    </row>
    <row r="44" spans="1:5" x14ac:dyDescent="0.2">
      <c r="A44" s="264" t="s">
        <v>66</v>
      </c>
      <c r="B44" s="265"/>
      <c r="C44" s="24">
        <v>23500</v>
      </c>
      <c r="D44" s="25">
        <v>0.25</v>
      </c>
      <c r="E44" s="24">
        <f>C44*D44</f>
        <v>5875</v>
      </c>
    </row>
    <row r="45" spans="1:5" x14ac:dyDescent="0.2">
      <c r="A45" s="264" t="s">
        <v>67</v>
      </c>
      <c r="B45" s="265"/>
      <c r="C45" s="24">
        <v>20000</v>
      </c>
      <c r="D45" s="25">
        <v>0.25</v>
      </c>
      <c r="E45" s="24">
        <f t="shared" ref="E45:E52" si="1">C45*D45</f>
        <v>5000</v>
      </c>
    </row>
    <row r="46" spans="1:5" x14ac:dyDescent="0.2">
      <c r="A46" s="264" t="s">
        <v>68</v>
      </c>
      <c r="B46" s="265"/>
      <c r="C46" s="24">
        <v>27500</v>
      </c>
      <c r="D46" s="25">
        <v>0.25</v>
      </c>
      <c r="E46" s="24">
        <f t="shared" si="1"/>
        <v>6875</v>
      </c>
    </row>
    <row r="47" spans="1:5" x14ac:dyDescent="0.2">
      <c r="A47" s="264" t="s">
        <v>140</v>
      </c>
      <c r="B47" s="265"/>
      <c r="C47" s="24">
        <v>27085</v>
      </c>
      <c r="D47" s="25">
        <v>0.25</v>
      </c>
      <c r="E47" s="24">
        <f t="shared" si="1"/>
        <v>6771.25</v>
      </c>
    </row>
    <row r="48" spans="1:5" x14ac:dyDescent="0.2">
      <c r="A48" s="264" t="s">
        <v>141</v>
      </c>
      <c r="B48" s="265"/>
      <c r="C48" s="24">
        <v>35012</v>
      </c>
      <c r="D48" s="25">
        <v>0.25</v>
      </c>
      <c r="E48" s="24">
        <f t="shared" si="1"/>
        <v>8753</v>
      </c>
    </row>
    <row r="49" spans="1:5" x14ac:dyDescent="0.2">
      <c r="A49" s="264" t="s">
        <v>142</v>
      </c>
      <c r="B49" s="265"/>
      <c r="C49" s="24">
        <v>35102</v>
      </c>
      <c r="D49" s="25">
        <v>0.25</v>
      </c>
      <c r="E49" s="24">
        <f t="shared" si="1"/>
        <v>8775.5</v>
      </c>
    </row>
    <row r="50" spans="1:5" x14ac:dyDescent="0.2">
      <c r="A50" s="264" t="s">
        <v>143</v>
      </c>
      <c r="B50" s="265"/>
      <c r="C50" s="24">
        <v>59050</v>
      </c>
      <c r="D50" s="25">
        <v>0.25</v>
      </c>
      <c r="E50" s="24">
        <f t="shared" si="1"/>
        <v>14762.5</v>
      </c>
    </row>
    <row r="51" spans="1:5" x14ac:dyDescent="0.2">
      <c r="A51" s="264"/>
      <c r="B51" s="265"/>
      <c r="C51" s="24"/>
      <c r="D51" s="25"/>
      <c r="E51" s="24">
        <f t="shared" si="1"/>
        <v>0</v>
      </c>
    </row>
    <row r="52" spans="1:5" x14ac:dyDescent="0.2">
      <c r="A52" s="264"/>
      <c r="B52" s="265"/>
      <c r="C52" s="24"/>
      <c r="D52" s="25"/>
      <c r="E52" s="24">
        <f t="shared" si="1"/>
        <v>0</v>
      </c>
    </row>
    <row r="53" spans="1:5" x14ac:dyDescent="0.2">
      <c r="A53" s="275" t="s">
        <v>144</v>
      </c>
      <c r="B53" s="276"/>
      <c r="C53" s="276"/>
      <c r="D53" s="277"/>
      <c r="E53" s="29">
        <f>SUM(E44:E52)</f>
        <v>56812.25</v>
      </c>
    </row>
    <row r="54" spans="1:5" x14ac:dyDescent="0.2">
      <c r="A54" s="281" t="s">
        <v>230</v>
      </c>
      <c r="B54" s="282"/>
      <c r="C54" s="282"/>
      <c r="D54" s="283"/>
      <c r="E54" s="44">
        <f>'Personnel &amp; Fringe'!D84</f>
        <v>9765</v>
      </c>
    </row>
    <row r="55" spans="1:5" x14ac:dyDescent="0.2">
      <c r="A55" s="275" t="s">
        <v>240</v>
      </c>
      <c r="B55" s="276"/>
      <c r="C55" s="276"/>
      <c r="D55" s="277"/>
      <c r="E55" s="29">
        <f>ROUND(E53/E54,2)</f>
        <v>5.82</v>
      </c>
    </row>
    <row r="57" spans="1:5" x14ac:dyDescent="0.2">
      <c r="A57" s="133" t="s">
        <v>77</v>
      </c>
      <c r="B57" s="133"/>
      <c r="C57" s="133"/>
      <c r="D57" s="133"/>
      <c r="E57" s="133"/>
    </row>
    <row r="58" spans="1:5" ht="54" customHeight="1" x14ac:dyDescent="0.2">
      <c r="A58" s="280" t="s">
        <v>69</v>
      </c>
      <c r="B58" s="280"/>
      <c r="C58" s="280"/>
      <c r="D58" s="280"/>
      <c r="E58" s="280"/>
    </row>
  </sheetData>
  <mergeCells count="42">
    <mergeCell ref="A45:B45"/>
    <mergeCell ref="A46:B46"/>
    <mergeCell ref="A47:B47"/>
    <mergeCell ref="A49:B49"/>
    <mergeCell ref="A50:B50"/>
    <mergeCell ref="A1:E1"/>
    <mergeCell ref="B38:E38"/>
    <mergeCell ref="B40:E40"/>
    <mergeCell ref="A4:E4"/>
    <mergeCell ref="A44:B44"/>
    <mergeCell ref="A42:B43"/>
    <mergeCell ref="B39:E39"/>
    <mergeCell ref="B6:E6"/>
    <mergeCell ref="A23:E23"/>
    <mergeCell ref="A24:B26"/>
    <mergeCell ref="A27:B27"/>
    <mergeCell ref="A28:B28"/>
    <mergeCell ref="A29:B29"/>
    <mergeCell ref="A30:B30"/>
    <mergeCell ref="A31:B31"/>
    <mergeCell ref="A32:B32"/>
    <mergeCell ref="B8:E8"/>
    <mergeCell ref="B10:E10"/>
    <mergeCell ref="A20:D20"/>
    <mergeCell ref="A36:E36"/>
    <mergeCell ref="A21:D21"/>
    <mergeCell ref="A12:D13"/>
    <mergeCell ref="A14:D14"/>
    <mergeCell ref="A15:D15"/>
    <mergeCell ref="A18:D18"/>
    <mergeCell ref="A19:D19"/>
    <mergeCell ref="A16:D16"/>
    <mergeCell ref="A17:D17"/>
    <mergeCell ref="A33:B33"/>
    <mergeCell ref="A58:E58"/>
    <mergeCell ref="A51:B51"/>
    <mergeCell ref="A52:B52"/>
    <mergeCell ref="A53:D53"/>
    <mergeCell ref="A48:B48"/>
    <mergeCell ref="A57:E57"/>
    <mergeCell ref="A54:D54"/>
    <mergeCell ref="A55:D55"/>
  </mergeCells>
  <printOptions horizontalCentered="1"/>
  <pageMargins left="0.45" right="0.45" top="0.5" bottom="0.5" header="0.3" footer="0.3"/>
  <pageSetup scale="79" fitToWidth="0" orientation="portrait" r:id="rId1"/>
  <headerFooter>
    <oddFooter>&amp;LTTUHSCEP&amp;CPage 5&amp;RRev. March 2015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zoomScale="125" zoomScaleNormal="125" workbookViewId="0">
      <selection sqref="A1:F1"/>
    </sheetView>
  </sheetViews>
  <sheetFormatPr defaultColWidth="9.140625" defaultRowHeight="12.75" x14ac:dyDescent="0.2"/>
  <cols>
    <col min="1" max="1" width="6.7109375" style="2" customWidth="1"/>
    <col min="2" max="2" width="40.7109375" style="2" customWidth="1"/>
    <col min="3" max="3" width="12.42578125" style="2" bestFit="1" customWidth="1"/>
    <col min="4" max="6" width="15.28515625" style="2" customWidth="1"/>
    <col min="7" max="16384" width="9.140625" style="2"/>
  </cols>
  <sheetData>
    <row r="1" spans="1:6" ht="15.75" x14ac:dyDescent="0.25">
      <c r="A1" s="205" t="s">
        <v>87</v>
      </c>
      <c r="B1" s="206"/>
      <c r="C1" s="206"/>
      <c r="D1" s="206"/>
      <c r="E1" s="206"/>
      <c r="F1" s="207"/>
    </row>
    <row r="4" spans="1:6" ht="38.25" customHeight="1" x14ac:dyDescent="0.2">
      <c r="A4" s="36" t="s">
        <v>61</v>
      </c>
      <c r="B4" s="272" t="s">
        <v>88</v>
      </c>
      <c r="C4" s="272"/>
      <c r="D4" s="272"/>
      <c r="E4" s="272"/>
      <c r="F4" s="272"/>
    </row>
    <row r="5" spans="1:6" ht="12.75" customHeight="1" x14ac:dyDescent="0.2">
      <c r="A5" s="36"/>
      <c r="B5" s="272"/>
      <c r="C5" s="272"/>
      <c r="D5" s="272"/>
      <c r="E5" s="272"/>
      <c r="F5" s="272"/>
    </row>
    <row r="6" spans="1:6" ht="24.75" customHeight="1" x14ac:dyDescent="0.2">
      <c r="A6" s="36"/>
      <c r="B6" s="272" t="s">
        <v>89</v>
      </c>
      <c r="C6" s="272"/>
      <c r="D6" s="272"/>
      <c r="E6" s="272"/>
      <c r="F6" s="272"/>
    </row>
    <row r="7" spans="1:6" ht="12.75" customHeight="1" x14ac:dyDescent="0.2">
      <c r="A7" s="36"/>
      <c r="B7" s="272"/>
      <c r="C7" s="272"/>
      <c r="D7" s="272"/>
      <c r="E7" s="272"/>
      <c r="F7" s="272"/>
    </row>
    <row r="8" spans="1:6" ht="26.25" customHeight="1" x14ac:dyDescent="0.2">
      <c r="A8" s="35"/>
      <c r="B8" s="290" t="s">
        <v>90</v>
      </c>
      <c r="C8" s="290"/>
      <c r="D8" s="290"/>
      <c r="E8" s="290"/>
      <c r="F8" s="290"/>
    </row>
    <row r="10" spans="1:6" x14ac:dyDescent="0.2">
      <c r="A10" s="297" t="s">
        <v>98</v>
      </c>
      <c r="B10" s="297"/>
      <c r="C10" s="67" t="s">
        <v>97</v>
      </c>
      <c r="D10" s="253"/>
      <c r="E10" s="298"/>
      <c r="F10" s="111"/>
    </row>
    <row r="11" spans="1:6" x14ac:dyDescent="0.2">
      <c r="A11" s="297"/>
      <c r="B11" s="297"/>
      <c r="C11" s="67" t="s">
        <v>99</v>
      </c>
      <c r="D11" s="253"/>
      <c r="E11" s="298"/>
      <c r="F11" s="111"/>
    </row>
    <row r="12" spans="1:6" x14ac:dyDescent="0.2">
      <c r="A12" s="28"/>
      <c r="B12" s="28"/>
      <c r="C12" s="28"/>
      <c r="D12" s="28"/>
      <c r="E12" s="28"/>
      <c r="F12" s="28"/>
    </row>
    <row r="13" spans="1:6" x14ac:dyDescent="0.2">
      <c r="A13" s="266" t="s">
        <v>59</v>
      </c>
      <c r="B13" s="268"/>
      <c r="C13" s="294" t="s">
        <v>44</v>
      </c>
      <c r="D13" s="46" t="s">
        <v>95</v>
      </c>
      <c r="E13" s="46" t="s">
        <v>95</v>
      </c>
      <c r="F13" s="46" t="s">
        <v>96</v>
      </c>
    </row>
    <row r="14" spans="1:6" x14ac:dyDescent="0.2">
      <c r="A14" s="292"/>
      <c r="B14" s="293"/>
      <c r="C14" s="295"/>
      <c r="D14" s="112" t="s">
        <v>91</v>
      </c>
      <c r="E14" s="112" t="s">
        <v>94</v>
      </c>
      <c r="F14" s="112" t="s">
        <v>105</v>
      </c>
    </row>
    <row r="15" spans="1:6" x14ac:dyDescent="0.2">
      <c r="A15" s="269"/>
      <c r="B15" s="271"/>
      <c r="C15" s="296"/>
      <c r="D15" s="108" t="s">
        <v>92</v>
      </c>
      <c r="E15" s="108" t="s">
        <v>93</v>
      </c>
      <c r="F15" s="108" t="s">
        <v>106</v>
      </c>
    </row>
    <row r="16" spans="1:6" x14ac:dyDescent="0.2">
      <c r="A16" s="275" t="s">
        <v>100</v>
      </c>
      <c r="B16" s="277"/>
      <c r="C16" s="42">
        <v>43775</v>
      </c>
      <c r="D16" s="29">
        <v>0</v>
      </c>
      <c r="E16" s="29">
        <v>8643</v>
      </c>
      <c r="F16" s="29">
        <f>C16-D16-E16</f>
        <v>35132</v>
      </c>
    </row>
    <row r="17" spans="1:8" x14ac:dyDescent="0.2">
      <c r="A17" s="273"/>
      <c r="B17" s="274"/>
      <c r="C17" s="31"/>
      <c r="D17" s="33"/>
      <c r="E17" s="33"/>
      <c r="F17" s="33"/>
    </row>
    <row r="18" spans="1:8" x14ac:dyDescent="0.2">
      <c r="A18" s="273" t="s">
        <v>101</v>
      </c>
      <c r="B18" s="274"/>
      <c r="C18" s="31">
        <v>848956</v>
      </c>
      <c r="D18" s="33">
        <v>0</v>
      </c>
      <c r="E18" s="33">
        <v>8643</v>
      </c>
      <c r="F18" s="37">
        <f t="shared" ref="F18:F19" si="0">C18-D18-E18</f>
        <v>840313</v>
      </c>
    </row>
    <row r="19" spans="1:8" x14ac:dyDescent="0.2">
      <c r="A19" s="273" t="s">
        <v>102</v>
      </c>
      <c r="B19" s="274"/>
      <c r="C19" s="31">
        <v>860445</v>
      </c>
      <c r="D19" s="41"/>
      <c r="E19" s="41"/>
      <c r="F19" s="37">
        <f t="shared" si="0"/>
        <v>860445</v>
      </c>
    </row>
    <row r="20" spans="1:8" x14ac:dyDescent="0.2">
      <c r="A20" s="275" t="s">
        <v>103</v>
      </c>
      <c r="B20" s="277"/>
      <c r="C20" s="42">
        <f>C18-C19</f>
        <v>-11489</v>
      </c>
      <c r="D20" s="42">
        <f t="shared" ref="D20:F20" si="1">D18-D19</f>
        <v>0</v>
      </c>
      <c r="E20" s="42">
        <f t="shared" si="1"/>
        <v>8643</v>
      </c>
      <c r="F20" s="42">
        <f t="shared" si="1"/>
        <v>-20132</v>
      </c>
    </row>
    <row r="21" spans="1:8" x14ac:dyDescent="0.2">
      <c r="A21" s="273"/>
      <c r="B21" s="274"/>
      <c r="C21" s="31"/>
      <c r="D21" s="33"/>
      <c r="E21" s="33"/>
      <c r="F21" s="33"/>
    </row>
    <row r="22" spans="1:8" x14ac:dyDescent="0.2">
      <c r="A22" s="38" t="s">
        <v>104</v>
      </c>
      <c r="B22" s="39"/>
      <c r="C22" s="40">
        <f>C16+C20</f>
        <v>32286</v>
      </c>
      <c r="D22" s="40">
        <f t="shared" ref="D22:F22" si="2">D16+D20</f>
        <v>0</v>
      </c>
      <c r="E22" s="40">
        <f t="shared" si="2"/>
        <v>17286</v>
      </c>
      <c r="F22" s="40">
        <f t="shared" si="2"/>
        <v>15000</v>
      </c>
    </row>
    <row r="25" spans="1:8" x14ac:dyDescent="0.2">
      <c r="A25" s="279" t="s">
        <v>108</v>
      </c>
      <c r="B25" s="279"/>
      <c r="C25" s="279"/>
      <c r="D25" s="279"/>
      <c r="E25" s="279"/>
      <c r="F25" s="113">
        <v>0</v>
      </c>
    </row>
    <row r="26" spans="1:8" x14ac:dyDescent="0.2">
      <c r="H26" s="35"/>
    </row>
    <row r="27" spans="1:8" x14ac:dyDescent="0.2">
      <c r="H27" s="35"/>
    </row>
    <row r="28" spans="1:8" x14ac:dyDescent="0.2">
      <c r="A28" s="279" t="s">
        <v>145</v>
      </c>
      <c r="B28" s="279"/>
      <c r="C28" s="279"/>
      <c r="D28" s="279"/>
      <c r="E28" s="279"/>
      <c r="F28" s="29">
        <f>F22-F25</f>
        <v>15000</v>
      </c>
    </row>
    <row r="30" spans="1:8" x14ac:dyDescent="0.2">
      <c r="A30" s="279" t="s">
        <v>146</v>
      </c>
      <c r="B30" s="279"/>
      <c r="C30" s="279"/>
      <c r="D30" s="279"/>
      <c r="E30" s="279"/>
      <c r="F30" s="29">
        <f>-1*F28</f>
        <v>-15000</v>
      </c>
    </row>
    <row r="31" spans="1:8" x14ac:dyDescent="0.2">
      <c r="A31" s="120" t="s">
        <v>230</v>
      </c>
      <c r="B31" s="120"/>
      <c r="C31" s="120"/>
      <c r="D31" s="120"/>
      <c r="E31" s="120"/>
      <c r="F31" s="44">
        <f>'Personnel &amp; Fringe'!D84</f>
        <v>9765</v>
      </c>
    </row>
    <row r="32" spans="1:8" x14ac:dyDescent="0.2">
      <c r="A32" s="279" t="s">
        <v>242</v>
      </c>
      <c r="B32" s="279"/>
      <c r="C32" s="279"/>
      <c r="D32" s="279"/>
      <c r="E32" s="279"/>
      <c r="F32" s="29">
        <f>ROUND(F30/F31,2)</f>
        <v>-1.54</v>
      </c>
    </row>
    <row r="34" spans="1:6" x14ac:dyDescent="0.2">
      <c r="A34" s="133" t="s">
        <v>107</v>
      </c>
      <c r="B34" s="133"/>
      <c r="C34" s="133"/>
      <c r="D34" s="133"/>
      <c r="E34" s="133"/>
      <c r="F34" s="133"/>
    </row>
    <row r="35" spans="1:6" ht="90" customHeight="1" x14ac:dyDescent="0.2">
      <c r="A35" s="291"/>
      <c r="B35" s="291"/>
      <c r="C35" s="291"/>
      <c r="D35" s="291"/>
      <c r="E35" s="291"/>
      <c r="F35" s="291"/>
    </row>
  </sheetData>
  <mergeCells count="24">
    <mergeCell ref="A10:B11"/>
    <mergeCell ref="D10:E10"/>
    <mergeCell ref="D11:E11"/>
    <mergeCell ref="A28:E28"/>
    <mergeCell ref="A25:E25"/>
    <mergeCell ref="A34:F34"/>
    <mergeCell ref="A35:F35"/>
    <mergeCell ref="A20:B20"/>
    <mergeCell ref="A21:B21"/>
    <mergeCell ref="A13:B15"/>
    <mergeCell ref="A16:B16"/>
    <mergeCell ref="A17:B17"/>
    <mergeCell ref="A18:B18"/>
    <mergeCell ref="A19:B19"/>
    <mergeCell ref="C13:C15"/>
    <mergeCell ref="A30:E30"/>
    <mergeCell ref="A31:E31"/>
    <mergeCell ref="A32:E32"/>
    <mergeCell ref="B8:F8"/>
    <mergeCell ref="A1:F1"/>
    <mergeCell ref="B4:F4"/>
    <mergeCell ref="B5:F5"/>
    <mergeCell ref="B6:F6"/>
    <mergeCell ref="B7:F7"/>
  </mergeCells>
  <printOptions horizontalCentered="1"/>
  <pageMargins left="0.45" right="0.45" top="0.75" bottom="0.75" header="0.3" footer="0.3"/>
  <pageSetup scale="91" fitToHeight="0" orientation="portrait" r:id="rId1"/>
  <headerFooter>
    <oddFooter>&amp;LTTUHSCEP&amp;CPage 6&amp;RRev. March 2015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Personnel &amp; Fringe</vt:lpstr>
      <vt:lpstr>Direct Materials</vt:lpstr>
      <vt:lpstr>Indirect Costs-Equipment Use</vt:lpstr>
      <vt:lpstr>Direct &amp; Indirect Costs-Other</vt:lpstr>
      <vt:lpstr>Prior Period</vt:lpstr>
    </vt:vector>
  </TitlesOfParts>
  <Company>Texas Tech University Health Sciences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Angie</dc:creator>
  <cp:lastModifiedBy>Bustillos, Octavio</cp:lastModifiedBy>
  <cp:lastPrinted>2015-03-25T23:22:39Z</cp:lastPrinted>
  <dcterms:created xsi:type="dcterms:W3CDTF">2013-10-22T14:02:26Z</dcterms:created>
  <dcterms:modified xsi:type="dcterms:W3CDTF">2024-05-10T15:19:03Z</dcterms:modified>
</cp:coreProperties>
</file>